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rnandolista/Documents/Superintendent - Nevada-Utah/Finances/"/>
    </mc:Choice>
  </mc:AlternateContent>
  <xr:revisionPtr revIDLastSave="0" documentId="13_ncr:1_{79CA7EDA-F533-FD40-B303-2BD0B9CD8D74}" xr6:coauthVersionLast="40" xr6:coauthVersionMax="40" xr10:uidLastSave="{00000000-0000-0000-0000-000000000000}"/>
  <bookViews>
    <workbookView xWindow="0" yWindow="460" windowWidth="20620" windowHeight="11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Sheet1!$A$1:$L$114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O74" i="1"/>
  <c r="O113" i="1"/>
  <c r="O110" i="1"/>
  <c r="O98" i="1"/>
  <c r="O64" i="1"/>
  <c r="O55" i="1"/>
  <c r="O112" i="1" s="1"/>
  <c r="O114" i="1" s="1"/>
  <c r="O45" i="1"/>
  <c r="O38" i="1"/>
  <c r="E19" i="1" l="1"/>
  <c r="L45" i="1"/>
  <c r="H22" i="1"/>
  <c r="K22" i="1" s="1"/>
  <c r="I24" i="1"/>
  <c r="K24" i="1" s="1"/>
  <c r="I25" i="1"/>
  <c r="K25" i="1" s="1"/>
  <c r="K58" i="1"/>
  <c r="K59" i="1"/>
  <c r="K60" i="1"/>
  <c r="K61" i="1"/>
  <c r="K62" i="1"/>
  <c r="K52" i="1"/>
  <c r="G67" i="1"/>
  <c r="K71" i="1" s="1"/>
  <c r="E67" i="1"/>
  <c r="F67" i="1"/>
  <c r="H67" i="1"/>
  <c r="K101" i="1"/>
  <c r="K102" i="1"/>
  <c r="I106" i="1"/>
  <c r="K106" i="1"/>
  <c r="E103" i="1"/>
  <c r="I103" i="1" s="1"/>
  <c r="K103" i="1" s="1"/>
  <c r="L110" i="1" s="1"/>
  <c r="K51" i="1"/>
  <c r="I120" i="1"/>
  <c r="I121" i="1" s="1"/>
  <c r="I122" i="1"/>
  <c r="H120" i="1"/>
  <c r="F120" i="1"/>
  <c r="F125" i="1" s="1"/>
  <c r="F48" i="1"/>
  <c r="I48" i="1" s="1"/>
  <c r="K48" i="1" s="1"/>
  <c r="E74" i="1"/>
  <c r="D19" i="1"/>
  <c r="G120" i="1"/>
  <c r="G121" i="1" s="1"/>
  <c r="G126" i="1" s="1"/>
  <c r="G128" i="1" s="1"/>
  <c r="I82" i="1"/>
  <c r="K82" i="1" s="1"/>
  <c r="I81" i="1"/>
  <c r="K81" i="1" s="1"/>
  <c r="I80" i="1"/>
  <c r="K80" i="1" s="1"/>
  <c r="I79" i="1"/>
  <c r="K79" i="1" s="1"/>
  <c r="I78" i="1"/>
  <c r="K78" i="1" s="1"/>
  <c r="K47" i="1"/>
  <c r="H74" i="1"/>
  <c r="K85" i="1"/>
  <c r="K94" i="1"/>
  <c r="K93" i="1"/>
  <c r="K87" i="1"/>
  <c r="K86" i="1"/>
  <c r="G74" i="1"/>
  <c r="F74" i="1"/>
  <c r="I54" i="1"/>
  <c r="K54" i="1" s="1"/>
  <c r="K50" i="1"/>
  <c r="L98" i="1" l="1"/>
  <c r="K73" i="1"/>
  <c r="L83" i="1"/>
  <c r="L64" i="1"/>
  <c r="K70" i="1"/>
  <c r="K68" i="1"/>
  <c r="K72" i="1"/>
  <c r="K69" i="1"/>
  <c r="L55" i="1"/>
  <c r="L38" i="1"/>
  <c r="L113" i="1" s="1"/>
  <c r="F121" i="1"/>
  <c r="F126" i="1" s="1"/>
  <c r="F128" i="1" s="1"/>
  <c r="H121" i="1"/>
  <c r="H126" i="1" s="1"/>
  <c r="H128" i="1" s="1"/>
  <c r="I125" i="1"/>
  <c r="I126" i="1" s="1"/>
  <c r="I128" i="1" s="1"/>
  <c r="L74" i="1" l="1"/>
  <c r="F75" i="1" s="1"/>
  <c r="L112" i="1" l="1"/>
  <c r="L114" i="1" s="1"/>
</calcChain>
</file>

<file path=xl/sharedStrings.xml><?xml version="1.0" encoding="utf-8"?>
<sst xmlns="http://schemas.openxmlformats.org/spreadsheetml/2006/main" count="146" uniqueCount="131">
  <si>
    <t>Office of Education</t>
  </si>
  <si>
    <t>Income</t>
  </si>
  <si>
    <t>Registration Fee</t>
  </si>
  <si>
    <t>Yearly</t>
  </si>
  <si>
    <t>Monthly</t>
  </si>
  <si>
    <t>Total Income</t>
  </si>
  <si>
    <t>Salary</t>
  </si>
  <si>
    <t># of Students</t>
  </si>
  <si>
    <t>Teachers</t>
  </si>
  <si>
    <t>Custodian</t>
  </si>
  <si>
    <t>Substitute</t>
  </si>
  <si>
    <t>Text Books</t>
  </si>
  <si>
    <t>Testing</t>
  </si>
  <si>
    <t>Insurance</t>
  </si>
  <si>
    <t>Year Book &amp; Pic</t>
  </si>
  <si>
    <t>Utilities</t>
  </si>
  <si>
    <t>Electricity</t>
  </si>
  <si>
    <t>Water</t>
  </si>
  <si>
    <t>Trash</t>
  </si>
  <si>
    <t>Office</t>
  </si>
  <si>
    <t>Playground</t>
  </si>
  <si>
    <t>Janitorial</t>
  </si>
  <si>
    <t>Maintenance</t>
  </si>
  <si>
    <t>Copier</t>
  </si>
  <si>
    <t>Conference Hire</t>
  </si>
  <si>
    <t>Secretary-Treasurer</t>
  </si>
  <si>
    <t>Months</t>
  </si>
  <si>
    <t>Total</t>
  </si>
  <si>
    <t>8th</t>
  </si>
  <si>
    <t>K</t>
  </si>
  <si>
    <t>Student Body</t>
  </si>
  <si>
    <t>Kindergarten</t>
  </si>
  <si>
    <t>Alarm</t>
  </si>
  <si>
    <t>Building</t>
  </si>
  <si>
    <t>Teachers/Classroom</t>
  </si>
  <si>
    <t>PE</t>
  </si>
  <si>
    <t>Supplies and Maintenance</t>
  </si>
  <si>
    <t>Other Expenses</t>
  </si>
  <si>
    <t>Due at Registration</t>
  </si>
  <si>
    <t>Aug-May</t>
  </si>
  <si>
    <t>Per Student</t>
  </si>
  <si>
    <t>Net Gain/Loss</t>
  </si>
  <si>
    <t>Max per Room</t>
  </si>
  <si>
    <t>#</t>
  </si>
  <si>
    <t>Charged - if paid by July 31</t>
  </si>
  <si>
    <t>Tuition</t>
  </si>
  <si>
    <t>Total Expenses</t>
  </si>
  <si>
    <t>Average Registration Fee</t>
  </si>
  <si>
    <t>Event Supplies</t>
  </si>
  <si>
    <t>REGISTRATION COST</t>
  </si>
  <si>
    <t>Registration Fee calculation</t>
  </si>
  <si>
    <t>Phone/Internet</t>
  </si>
  <si>
    <t>Total Salary</t>
  </si>
  <si>
    <t>Total Tuition Subsidy</t>
  </si>
  <si>
    <t>Hourly</t>
  </si>
  <si>
    <t>Healthcare/Mo</t>
  </si>
  <si>
    <t>Yearly Total</t>
  </si>
  <si>
    <t>Staff Development</t>
  </si>
  <si>
    <t>Computer Lab - Technology</t>
  </si>
  <si>
    <t>Pre-K</t>
  </si>
  <si>
    <t>Salary Calculation</t>
  </si>
  <si>
    <t>Software</t>
  </si>
  <si>
    <t>RenWeb</t>
  </si>
  <si>
    <t>Online Registration</t>
  </si>
  <si>
    <t>1st-2nd</t>
  </si>
  <si>
    <t>3rd-7th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</si>
  <si>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</si>
  <si>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</si>
  <si>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</si>
  <si>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</si>
  <si>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</si>
  <si>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</si>
  <si>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</si>
  <si>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</si>
  <si>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FICA</t>
  </si>
  <si>
    <t>Work Comp</t>
  </si>
  <si>
    <t>Pay/2-Wk</t>
  </si>
  <si>
    <t>Retirement</t>
  </si>
  <si>
    <t>By-Weekly</t>
  </si>
  <si>
    <t>Pay periods/yr</t>
  </si>
  <si>
    <t>Bi-Weekly</t>
  </si>
  <si>
    <t>PayPeriods</t>
  </si>
  <si>
    <t>Graduation Expense</t>
  </si>
  <si>
    <t>ESL Teacher</t>
  </si>
  <si>
    <t>Aid</t>
  </si>
  <si>
    <t>Hrs/PayPeriod</t>
  </si>
  <si>
    <t>Speakers - Volunteers - Fees/Gifts/Gratuities</t>
  </si>
  <si>
    <t>Music</t>
  </si>
  <si>
    <t>Sec/Tres</t>
  </si>
  <si>
    <t>Conference Subsidy</t>
  </si>
  <si>
    <t>Adventist</t>
  </si>
  <si>
    <t>Non-Adventist</t>
  </si>
  <si>
    <t>Tuition Non-Adve.</t>
  </si>
  <si>
    <t>Expenses</t>
  </si>
  <si>
    <t>Church Subsidy - Kaneohe</t>
  </si>
  <si>
    <t>Church Subsidy - Kailua</t>
  </si>
  <si>
    <t>Church Subsidy - Waimanalo</t>
  </si>
  <si>
    <t>Church Subsidy - Hauula</t>
  </si>
  <si>
    <t>Church Subsidy - Waiola</t>
  </si>
  <si>
    <t>Conference Prompt Pay Rebate</t>
  </si>
  <si>
    <t>General Fund Donations - Kailua</t>
  </si>
  <si>
    <t>Rental Income</t>
  </si>
  <si>
    <t>Get Tax</t>
  </si>
  <si>
    <t>Second Child</t>
  </si>
  <si>
    <t>Third Child</t>
  </si>
  <si>
    <t>Military</t>
  </si>
  <si>
    <t>Bookkeeper</t>
  </si>
  <si>
    <t>Savings</t>
  </si>
  <si>
    <t>First Aid Supplies</t>
  </si>
  <si>
    <t>Extended Care</t>
  </si>
  <si>
    <t>Miscellaneous Donations</t>
  </si>
  <si>
    <t>Postage</t>
  </si>
  <si>
    <t>Advertising and Marketing</t>
  </si>
  <si>
    <t>Technology project</t>
  </si>
  <si>
    <t>Fundraiser - Fall Festival - Jogathon</t>
  </si>
  <si>
    <t>Custodial</t>
  </si>
  <si>
    <t>Bank Charges - Credit Card Machine</t>
  </si>
  <si>
    <t>Bad Debt</t>
  </si>
  <si>
    <t>Tuition Subsidy - Discounts</t>
  </si>
  <si>
    <t>Principal's Discretionary Fund</t>
  </si>
  <si>
    <t>Nevada - Utah Conference</t>
  </si>
  <si>
    <t>NAME OF THE SCHOOL:</t>
  </si>
  <si>
    <t>Budget for 2018-19 School year</t>
  </si>
  <si>
    <t>Scholarships</t>
  </si>
  <si>
    <t>SGO's (anything on top of regular tuition)</t>
  </si>
  <si>
    <t>10475 Double R Blvd.</t>
  </si>
  <si>
    <t>Reno, NV 89521</t>
  </si>
  <si>
    <t>Prior Year Actual</t>
  </si>
  <si>
    <t>Proj. Enroll</t>
  </si>
  <si>
    <t>Current Enroll</t>
  </si>
  <si>
    <t>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</si>
</sst>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3">
    <xf numFmtId="0" fontId="0" fillId="0" borderId="0" xfId="0"/>
    <xf numFmtId="164" fontId="0" fillId="0" borderId="0" xfId="0" applyNumberFormat="1"/>
    <xf numFmtId="0" fontId="3" fillId="0" borderId="0" xfId="0" applyFont="1"/>
    <xf numFmtId="165" fontId="0" fillId="0" borderId="0" xfId="1" applyNumberFormat="1" applyFont="1"/>
    <xf numFmtId="0" fontId="4" fillId="0" borderId="0" xfId="0" applyFont="1"/>
    <xf numFmtId="164" fontId="4" fillId="0" borderId="0" xfId="0" applyNumberFormat="1" applyFont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4" fillId="0" borderId="5" xfId="0" applyFont="1" applyBorder="1"/>
    <xf numFmtId="0" fontId="4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wrapText="1"/>
    </xf>
    <xf numFmtId="164" fontId="3" fillId="0" borderId="0" xfId="0" applyNumberFormat="1" applyFont="1" applyBorder="1"/>
    <xf numFmtId="0" fontId="0" fillId="0" borderId="0" xfId="0" applyBorder="1" applyAlignment="1">
      <alignment wrapText="1"/>
    </xf>
    <xf numFmtId="164" fontId="0" fillId="0" borderId="7" xfId="0" applyNumberFormat="1" applyFill="1" applyBorder="1"/>
    <xf numFmtId="0" fontId="0" fillId="0" borderId="0" xfId="0" applyBorder="1" applyAlignment="1">
      <alignment wrapText="1"/>
    </xf>
    <xf numFmtId="0" fontId="0" fillId="0" borderId="7" xfId="0" applyFill="1" applyBorder="1"/>
    <xf numFmtId="0" fontId="0" fillId="0" borderId="9" xfId="0" applyFill="1" applyBorder="1"/>
    <xf numFmtId="0" fontId="0" fillId="0" borderId="10" xfId="0" applyBorder="1"/>
    <xf numFmtId="9" fontId="4" fillId="0" borderId="0" xfId="0" applyNumberFormat="1" applyFont="1" applyFill="1"/>
    <xf numFmtId="1" fontId="4" fillId="0" borderId="0" xfId="2" applyNumberFormat="1" applyFont="1" applyFill="1"/>
    <xf numFmtId="0" fontId="4" fillId="0" borderId="0" xfId="0" applyFont="1" applyBorder="1" applyAlignment="1">
      <alignment vertical="top" wrapText="1"/>
    </xf>
    <xf numFmtId="14" fontId="0" fillId="0" borderId="0" xfId="1" applyNumberFormat="1" applyFont="1"/>
    <xf numFmtId="0" fontId="4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/>
    <xf numFmtId="0" fontId="0" fillId="0" borderId="0" xfId="0" applyFill="1" applyBorder="1" applyAlignment="1"/>
    <xf numFmtId="165" fontId="0" fillId="0" borderId="0" xfId="1" applyNumberFormat="1" applyFont="1" applyFill="1"/>
    <xf numFmtId="0" fontId="3" fillId="0" borderId="0" xfId="0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0" fillId="0" borderId="12" xfId="0" applyNumberFormat="1" applyFill="1" applyBorder="1"/>
    <xf numFmtId="164" fontId="4" fillId="0" borderId="14" xfId="0" applyNumberFormat="1" applyFont="1" applyFill="1" applyBorder="1"/>
    <xf numFmtId="44" fontId="0" fillId="0" borderId="1" xfId="2" applyFont="1" applyFill="1" applyBorder="1"/>
    <xf numFmtId="164" fontId="0" fillId="0" borderId="13" xfId="0" applyNumberFormat="1" applyFill="1" applyBorder="1"/>
    <xf numFmtId="44" fontId="0" fillId="0" borderId="0" xfId="2" applyFont="1" applyFill="1"/>
    <xf numFmtId="0" fontId="0" fillId="0" borderId="0" xfId="0" applyFont="1"/>
    <xf numFmtId="2" fontId="0" fillId="0" borderId="0" xfId="0" applyNumberFormat="1"/>
    <xf numFmtId="0" fontId="0" fillId="0" borderId="6" xfId="0" applyBorder="1"/>
    <xf numFmtId="44" fontId="0" fillId="0" borderId="0" xfId="2" applyFont="1" applyFill="1" applyBorder="1"/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4" fillId="0" borderId="9" xfId="0" applyFont="1" applyBorder="1"/>
    <xf numFmtId="0" fontId="0" fillId="0" borderId="10" xfId="0" applyFill="1" applyBorder="1"/>
    <xf numFmtId="0" fontId="0" fillId="0" borderId="15" xfId="0" applyFill="1" applyBorder="1" applyAlignment="1">
      <alignment horizontal="center"/>
    </xf>
    <xf numFmtId="0" fontId="0" fillId="0" borderId="11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8" xfId="0" applyFill="1" applyBorder="1"/>
    <xf numFmtId="164" fontId="3" fillId="0" borderId="7" xfId="0" applyNumberFormat="1" applyFont="1" applyFill="1" applyBorder="1" applyAlignment="1">
      <alignment horizontal="right"/>
    </xf>
    <xf numFmtId="164" fontId="0" fillId="0" borderId="8" xfId="0" applyNumberFormat="1" applyFill="1" applyBorder="1"/>
    <xf numFmtId="164" fontId="0" fillId="0" borderId="0" xfId="2" applyNumberFormat="1" applyFont="1" applyFill="1"/>
    <xf numFmtId="164" fontId="3" fillId="0" borderId="0" xfId="0" applyNumberFormat="1" applyFont="1" applyFill="1"/>
    <xf numFmtId="164" fontId="3" fillId="0" borderId="8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8" xfId="0" applyFont="1" applyFill="1" applyBorder="1"/>
    <xf numFmtId="164" fontId="4" fillId="0" borderId="0" xfId="0" applyNumberFormat="1" applyFont="1" applyFill="1"/>
    <xf numFmtId="164" fontId="4" fillId="0" borderId="8" xfId="0" applyNumberFormat="1" applyFont="1" applyFill="1" applyBorder="1"/>
    <xf numFmtId="9" fontId="0" fillId="0" borderId="0" xfId="3" applyFont="1" applyFill="1" applyAlignment="1">
      <alignment horizontal="right"/>
    </xf>
    <xf numFmtId="0" fontId="0" fillId="0" borderId="0" xfId="0" applyFill="1" applyAlignment="1">
      <alignment horizontal="right"/>
    </xf>
    <xf numFmtId="164" fontId="3" fillId="0" borderId="0" xfId="0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4" fillId="0" borderId="0" xfId="0" applyNumberFormat="1" applyFont="1" applyFill="1" applyAlignment="1">
      <alignment horizontal="right"/>
    </xf>
    <xf numFmtId="165" fontId="4" fillId="0" borderId="0" xfId="1" applyNumberFormat="1" applyFont="1" applyFill="1" applyAlignment="1">
      <alignment horizontal="right"/>
    </xf>
    <xf numFmtId="9" fontId="0" fillId="0" borderId="0" xfId="3" applyFont="1" applyFill="1"/>
    <xf numFmtId="164" fontId="4" fillId="0" borderId="7" xfId="0" applyNumberFormat="1" applyFont="1" applyFill="1" applyBorder="1"/>
    <xf numFmtId="43" fontId="0" fillId="0" borderId="0" xfId="1" applyNumberFormat="1" applyFont="1" applyFill="1" applyBorder="1"/>
    <xf numFmtId="164" fontId="3" fillId="0" borderId="1" xfId="0" applyNumberFormat="1" applyFont="1" applyFill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164" fontId="3" fillId="0" borderId="4" xfId="0" applyNumberFormat="1" applyFont="1" applyFill="1" applyBorder="1"/>
    <xf numFmtId="0" fontId="0" fillId="0" borderId="7" xfId="0" applyFill="1" applyBorder="1" applyAlignment="1"/>
    <xf numFmtId="165" fontId="0" fillId="0" borderId="0" xfId="1" applyNumberFormat="1" applyFont="1" applyFill="1" applyBorder="1"/>
    <xf numFmtId="9" fontId="0" fillId="0" borderId="0" xfId="3" applyFont="1" applyFill="1" applyBorder="1"/>
    <xf numFmtId="0" fontId="1" fillId="0" borderId="0" xfId="0" applyFont="1"/>
    <xf numFmtId="0" fontId="1" fillId="0" borderId="0" xfId="0" applyFont="1" applyFill="1"/>
    <xf numFmtId="10" fontId="0" fillId="0" borderId="0" xfId="1" applyNumberFormat="1" applyFont="1" applyFill="1"/>
    <xf numFmtId="2" fontId="0" fillId="0" borderId="0" xfId="0" applyNumberFormat="1" applyFill="1" applyBorder="1"/>
    <xf numFmtId="9" fontId="0" fillId="0" borderId="0" xfId="0" applyNumberFormat="1" applyFill="1" applyBorder="1"/>
    <xf numFmtId="6" fontId="0" fillId="0" borderId="0" xfId="0" applyNumberFormat="1" applyFill="1" applyBorder="1"/>
    <xf numFmtId="44" fontId="3" fillId="0" borderId="0" xfId="2" applyFont="1" applyFill="1" applyAlignment="1"/>
    <xf numFmtId="0" fontId="3" fillId="0" borderId="0" xfId="0" applyFont="1" applyFill="1" applyAlignment="1"/>
    <xf numFmtId="10" fontId="0" fillId="0" borderId="0" xfId="3" applyNumberFormat="1" applyFont="1"/>
    <xf numFmtId="49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/>
    <xf numFmtId="49" fontId="1" fillId="0" borderId="0" xfId="0" applyNumberFormat="1" applyFont="1" applyFill="1"/>
    <xf numFmtId="44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9" xfId="0" applyFont="1" applyFill="1" applyBorder="1"/>
    <xf numFmtId="0" fontId="0" fillId="0" borderId="3" xfId="0" applyBorder="1"/>
    <xf numFmtId="0" fontId="0" fillId="0" borderId="4" xfId="0" applyBorder="1"/>
    <xf numFmtId="0" fontId="0" fillId="0" borderId="15" xfId="0" applyFill="1" applyBorder="1"/>
    <xf numFmtId="0" fontId="4" fillId="0" borderId="10" xfId="0" applyFont="1" applyBorder="1"/>
    <xf numFmtId="16" fontId="4" fillId="0" borderId="5" xfId="0" applyNumberFormat="1" applyFont="1" applyFill="1" applyBorder="1"/>
    <xf numFmtId="0" fontId="0" fillId="0" borderId="6" xfId="0" applyFill="1" applyBorder="1"/>
    <xf numFmtId="0" fontId="1" fillId="0" borderId="7" xfId="0" applyFont="1" applyFill="1" applyBorder="1"/>
    <xf numFmtId="10" fontId="0" fillId="0" borderId="0" xfId="0" applyNumberFormat="1" applyFill="1" applyBorder="1"/>
    <xf numFmtId="0" fontId="1" fillId="0" borderId="1" xfId="0" applyFont="1" applyFill="1" applyBorder="1" applyAlignment="1"/>
    <xf numFmtId="0" fontId="0" fillId="0" borderId="12" xfId="0" applyFill="1" applyBorder="1" applyAlignment="1">
      <alignment horizontal="center"/>
    </xf>
    <xf numFmtId="2" fontId="0" fillId="0" borderId="14" xfId="0" applyNumberFormat="1" applyFill="1" applyBorder="1"/>
    <xf numFmtId="0" fontId="0" fillId="0" borderId="14" xfId="0" applyFill="1" applyBorder="1"/>
    <xf numFmtId="0" fontId="0" fillId="0" borderId="13" xfId="0" applyFill="1" applyBorder="1"/>
    <xf numFmtId="0" fontId="1" fillId="0" borderId="12" xfId="0" applyFont="1" applyFill="1" applyBorder="1" applyAlignment="1">
      <alignment horizontal="center"/>
    </xf>
    <xf numFmtId="2" fontId="0" fillId="0" borderId="13" xfId="0" applyNumberFormat="1" applyFill="1" applyBorder="1"/>
    <xf numFmtId="165" fontId="0" fillId="0" borderId="14" xfId="1" applyNumberFormat="1" applyFont="1" applyFill="1" applyBorder="1"/>
    <xf numFmtId="2" fontId="0" fillId="0" borderId="14" xfId="1" applyNumberFormat="1" applyFont="1" applyFill="1" applyBorder="1"/>
    <xf numFmtId="0" fontId="1" fillId="0" borderId="0" xfId="0" applyFont="1" applyBorder="1"/>
    <xf numFmtId="0" fontId="1" fillId="0" borderId="0" xfId="0" applyFont="1" applyFill="1" applyBorder="1"/>
    <xf numFmtId="1" fontId="0" fillId="0" borderId="0" xfId="0" applyNumberFormat="1" applyBorder="1"/>
    <xf numFmtId="9" fontId="0" fillId="0" borderId="0" xfId="0" applyNumberFormat="1" applyBorder="1"/>
    <xf numFmtId="2" fontId="0" fillId="0" borderId="0" xfId="0" applyNumberFormat="1" applyBorder="1"/>
    <xf numFmtId="6" fontId="0" fillId="0" borderId="0" xfId="0" applyNumberFormat="1" applyBorder="1"/>
    <xf numFmtId="165" fontId="0" fillId="0" borderId="0" xfId="0" applyNumberFormat="1" applyFill="1" applyAlignment="1">
      <alignment horizontal="left" indent="2"/>
    </xf>
    <xf numFmtId="10" fontId="3" fillId="0" borderId="0" xfId="1" applyNumberFormat="1" applyFont="1" applyFill="1" applyAlignment="1">
      <alignment horizontal="center"/>
    </xf>
    <xf numFmtId="0" fontId="0" fillId="0" borderId="0" xfId="0" applyFont="1" applyFill="1"/>
    <xf numFmtId="0" fontId="4" fillId="0" borderId="0" xfId="0" applyFont="1" applyAlignment="1"/>
    <xf numFmtId="0" fontId="0" fillId="0" borderId="0" xfId="0" applyFont="1" applyAlignment="1"/>
    <xf numFmtId="165" fontId="4" fillId="0" borderId="7" xfId="1" applyNumberFormat="1" applyFont="1" applyBorder="1"/>
    <xf numFmtId="165" fontId="0" fillId="0" borderId="0" xfId="1" applyNumberFormat="1" applyFont="1" applyBorder="1"/>
    <xf numFmtId="165" fontId="4" fillId="0" borderId="7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4" fillId="0" borderId="15" xfId="0" applyFont="1" applyFill="1" applyBorder="1"/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7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5" xfId="0" applyFill="1" applyBorder="1"/>
    <xf numFmtId="0" fontId="8" fillId="0" borderId="7" xfId="0" applyFont="1" applyFill="1" applyBorder="1"/>
    <xf numFmtId="0" fontId="0" fillId="0" borderId="8" xfId="0" applyBorder="1"/>
    <xf numFmtId="164" fontId="3" fillId="0" borderId="7" xfId="0" applyNumberFormat="1" applyFont="1" applyFill="1" applyBorder="1"/>
    <xf numFmtId="164" fontId="0" fillId="0" borderId="8" xfId="0" applyNumberFormat="1" applyBorder="1"/>
    <xf numFmtId="44" fontId="0" fillId="0" borderId="8" xfId="2" applyFont="1" applyBorder="1"/>
    <xf numFmtId="0" fontId="4" fillId="0" borderId="7" xfId="0" applyFont="1" applyFill="1" applyBorder="1"/>
    <xf numFmtId="0" fontId="0" fillId="0" borderId="9" xfId="0" applyBorder="1"/>
    <xf numFmtId="0" fontId="1" fillId="0" borderId="0" xfId="0" applyFont="1" applyAlignment="1">
      <alignment horizontal="left"/>
    </xf>
    <xf numFmtId="165" fontId="1" fillId="0" borderId="0" xfId="1" applyNumberFormat="1" applyFont="1" applyFill="1" applyBorder="1"/>
  </cellXfs>
  <cellStyles count="10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698500</xdr:colOff>
      <xdr:row>0</xdr:row>
      <xdr:rowOff>12700</xdr:rowOff>
    </xdr:from>
    <xdr:to>
      <xdr:col>14</xdr:col>
      <xdr:colOff>186476</xdr:colOff>
      <xdr:row>6</xdr:row>
      <xdr:rowOff>127000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5B99CD7-71F8-6847-AE53-A2DC28A97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0700" y="12700"/>
          <a:ext cx="2256576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9"/>
  <sheetViews>
    <sheetView tabSelected="1" workbookViewId="0">
      <selection activeCell="H9" sqref="H9"/>
    </sheetView>
  </sheetViews>
  <sheetFormatPr baseColWidth="10" defaultColWidth="8.83203125" defaultRowHeight="13" x14ac:dyDescent="0.15"/>
  <cols>
    <col min="1" max="1" width="9.83203125" customWidth="1"/>
    <col min="2" max="2" width="3.5" customWidth="1"/>
    <col min="3" max="3" width="13.33203125" customWidth="1"/>
    <col min="4" max="4" width="16.83203125" customWidth="1"/>
    <col min="5" max="5" width="9" customWidth="1"/>
    <col min="6" max="6" width="11.33203125" customWidth="1"/>
    <col min="7" max="7" width="9.83203125" style="3" customWidth="1"/>
    <col min="8" max="8" width="12.33203125" style="3" customWidth="1"/>
    <col min="9" max="9" width="11.33203125" customWidth="1"/>
    <col min="10" max="10" width="2.1640625" customWidth="1"/>
    <col min="11" max="11" width="11.1640625" customWidth="1"/>
    <col min="12" max="12" width="11.5" customWidth="1"/>
    <col min="13" max="13" width="2.1640625" customWidth="1"/>
    <col min="14" max="14" width="11.5" customWidth="1"/>
    <col min="15" max="15" width="12.1640625" bestFit="1" customWidth="1"/>
  </cols>
  <sheetData>
    <row r="1" spans="1:22" x14ac:dyDescent="0.15">
      <c r="A1" s="150" t="s">
        <v>120</v>
      </c>
      <c r="B1" s="150"/>
      <c r="C1" s="150"/>
      <c r="D1" s="150"/>
      <c r="G1" s="28"/>
      <c r="N1" s="31"/>
    </row>
    <row r="2" spans="1:22" ht="12.75" customHeight="1" x14ac:dyDescent="0.15">
      <c r="A2" s="151" t="s">
        <v>0</v>
      </c>
      <c r="B2" s="151"/>
      <c r="C2" s="151"/>
      <c r="E2" s="27"/>
      <c r="F2" s="21"/>
      <c r="G2" s="21"/>
      <c r="H2" s="21"/>
      <c r="I2" s="21"/>
      <c r="J2" s="21"/>
      <c r="K2" s="21"/>
      <c r="L2" s="21"/>
      <c r="M2" s="19"/>
      <c r="N2" s="32"/>
      <c r="O2" s="12"/>
      <c r="P2" s="12"/>
      <c r="Q2" s="12"/>
      <c r="R2" s="12"/>
      <c r="S2" s="12"/>
      <c r="T2" s="12"/>
      <c r="U2" s="12"/>
      <c r="V2" s="12"/>
    </row>
    <row r="3" spans="1:22" x14ac:dyDescent="0.15">
      <c r="A3" s="151" t="s">
        <v>125</v>
      </c>
      <c r="B3" s="151"/>
      <c r="C3" s="151"/>
      <c r="E3" s="21"/>
      <c r="F3" s="21"/>
      <c r="G3" s="21"/>
      <c r="H3" s="21"/>
      <c r="I3" s="21"/>
      <c r="J3" s="21"/>
      <c r="K3" s="21"/>
      <c r="L3" s="21"/>
      <c r="M3" s="19"/>
      <c r="N3" s="32"/>
      <c r="O3" s="89"/>
      <c r="P3" s="12"/>
      <c r="Q3" s="12"/>
      <c r="R3" s="12"/>
      <c r="S3" s="12"/>
      <c r="T3" s="12"/>
      <c r="U3" s="12"/>
      <c r="V3" s="12"/>
    </row>
    <row r="4" spans="1:22" x14ac:dyDescent="0.15">
      <c r="A4" s="151" t="s">
        <v>126</v>
      </c>
      <c r="B4" s="151"/>
      <c r="C4" s="151"/>
      <c r="E4" s="21"/>
      <c r="F4" s="21"/>
      <c r="G4" s="21"/>
      <c r="H4" s="21"/>
      <c r="I4" s="21"/>
      <c r="J4" s="21"/>
      <c r="K4" s="21"/>
      <c r="L4" s="21"/>
      <c r="M4" s="19"/>
      <c r="N4" s="32"/>
      <c r="O4" s="12"/>
      <c r="P4" s="12"/>
      <c r="Q4" s="12"/>
      <c r="R4" s="12"/>
      <c r="S4" s="12"/>
      <c r="T4" s="12"/>
      <c r="U4" s="12"/>
      <c r="V4" s="12"/>
    </row>
    <row r="5" spans="1:22" x14ac:dyDescent="0.15">
      <c r="E5" s="14"/>
      <c r="F5" s="14"/>
      <c r="G5" s="14"/>
      <c r="H5" s="17"/>
      <c r="I5" s="14"/>
      <c r="J5" s="14"/>
      <c r="K5" s="14"/>
      <c r="L5" s="14"/>
      <c r="M5" s="19"/>
      <c r="N5" s="32"/>
      <c r="O5" s="12"/>
      <c r="P5" s="12"/>
      <c r="Q5" s="12"/>
      <c r="R5" s="12"/>
      <c r="S5" s="12"/>
      <c r="T5" s="12"/>
      <c r="U5" s="12"/>
      <c r="V5" s="12"/>
    </row>
    <row r="6" spans="1:22" ht="16" x14ac:dyDescent="0.2">
      <c r="A6" s="152" t="s">
        <v>121</v>
      </c>
      <c r="B6" s="152"/>
      <c r="C6" s="152"/>
      <c r="D6" s="152"/>
      <c r="E6" s="152" t="s">
        <v>122</v>
      </c>
      <c r="F6" s="152"/>
      <c r="G6" s="152"/>
      <c r="H6" s="152"/>
      <c r="I6" s="152"/>
      <c r="J6" s="2"/>
      <c r="K6" s="2"/>
      <c r="N6" s="31"/>
      <c r="O6" s="89"/>
      <c r="P6" s="12"/>
      <c r="Q6" s="12"/>
      <c r="R6" s="12"/>
      <c r="S6" s="12"/>
      <c r="T6" s="12"/>
      <c r="U6" s="12"/>
      <c r="V6" s="12"/>
    </row>
    <row r="7" spans="1:22" x14ac:dyDescent="0.15">
      <c r="E7" s="15"/>
      <c r="N7" s="31"/>
      <c r="O7" s="12"/>
      <c r="P7" s="12"/>
      <c r="Q7" s="12"/>
      <c r="R7" s="12"/>
      <c r="S7" s="12"/>
      <c r="T7" s="12"/>
      <c r="U7" s="12"/>
      <c r="V7" s="12"/>
    </row>
    <row r="8" spans="1:22" x14ac:dyDescent="0.15">
      <c r="A8" s="2" t="s">
        <v>30</v>
      </c>
      <c r="D8" s="7" t="s">
        <v>42</v>
      </c>
      <c r="E8" s="161" t="s">
        <v>128</v>
      </c>
      <c r="F8" s="88" t="s">
        <v>129</v>
      </c>
      <c r="N8" s="31"/>
      <c r="O8" s="12"/>
      <c r="P8" s="12"/>
      <c r="Q8" s="12"/>
      <c r="R8" s="12"/>
      <c r="S8" s="12"/>
      <c r="T8" s="12"/>
      <c r="U8" s="12"/>
      <c r="V8" s="12"/>
    </row>
    <row r="9" spans="1:22" ht="14" thickBot="1" x14ac:dyDescent="0.2">
      <c r="A9" s="2"/>
      <c r="B9" t="s">
        <v>59</v>
      </c>
      <c r="D9" s="7"/>
      <c r="E9" s="16"/>
      <c r="N9" s="31"/>
      <c r="O9" s="12"/>
      <c r="P9" s="12"/>
      <c r="Q9" s="12"/>
      <c r="R9" s="12"/>
      <c r="S9" s="12"/>
      <c r="T9" s="12"/>
      <c r="U9" s="12"/>
      <c r="V9" s="12"/>
    </row>
    <row r="10" spans="1:22" ht="14" thickBot="1" x14ac:dyDescent="0.2">
      <c r="B10" s="6" t="s">
        <v>31</v>
      </c>
      <c r="C10" s="105"/>
      <c r="D10" s="102">
        <v>18</v>
      </c>
      <c r="E10" s="105">
        <v>12</v>
      </c>
      <c r="F10" s="106">
        <v>15</v>
      </c>
      <c r="N10" s="31"/>
      <c r="O10" s="12"/>
      <c r="P10" s="12"/>
      <c r="Q10" s="12"/>
      <c r="R10" s="12"/>
      <c r="S10" s="12"/>
      <c r="T10" s="12"/>
      <c r="U10" s="12"/>
      <c r="V10" s="12"/>
    </row>
    <row r="11" spans="1:22" x14ac:dyDescent="0.15">
      <c r="B11" s="10" t="s">
        <v>66</v>
      </c>
      <c r="C11" s="52"/>
      <c r="D11" s="49">
        <v>11</v>
      </c>
      <c r="E11" s="52">
        <v>9</v>
      </c>
      <c r="F11" s="47">
        <v>9</v>
      </c>
      <c r="N11" s="31"/>
      <c r="O11" s="89"/>
      <c r="P11" s="12"/>
      <c r="Q11" s="12"/>
      <c r="R11" s="12"/>
      <c r="S11" s="12"/>
      <c r="T11" s="12"/>
      <c r="U11" s="12"/>
      <c r="V11" s="12"/>
    </row>
    <row r="12" spans="1:22" ht="14" thickBot="1" x14ac:dyDescent="0.2">
      <c r="B12" s="53" t="s">
        <v>67</v>
      </c>
      <c r="C12" s="24"/>
      <c r="D12" s="50">
        <v>11</v>
      </c>
      <c r="E12" s="24">
        <v>8</v>
      </c>
      <c r="F12" s="51">
        <v>8</v>
      </c>
      <c r="N12" s="31"/>
      <c r="O12" s="12"/>
      <c r="P12" s="12"/>
      <c r="Q12" s="12"/>
      <c r="R12" s="12"/>
      <c r="S12" s="12"/>
      <c r="T12" s="12"/>
      <c r="U12" s="12"/>
      <c r="V12" s="12"/>
    </row>
    <row r="13" spans="1:22" x14ac:dyDescent="0.15">
      <c r="B13" s="10" t="s">
        <v>68</v>
      </c>
      <c r="C13" s="52"/>
      <c r="D13" s="49">
        <v>12</v>
      </c>
      <c r="E13" s="52">
        <v>8</v>
      </c>
      <c r="F13" s="47">
        <v>9</v>
      </c>
      <c r="N13" s="31"/>
      <c r="O13" s="89"/>
      <c r="P13" s="12"/>
      <c r="Q13" s="12"/>
      <c r="R13" s="12"/>
      <c r="S13" s="12"/>
      <c r="T13" s="12"/>
      <c r="U13" s="12"/>
      <c r="V13" s="12"/>
    </row>
    <row r="14" spans="1:22" ht="14" thickBot="1" x14ac:dyDescent="0.2">
      <c r="B14" s="53" t="s">
        <v>69</v>
      </c>
      <c r="C14" s="24"/>
      <c r="D14" s="50">
        <v>12</v>
      </c>
      <c r="E14" s="24">
        <v>8</v>
      </c>
      <c r="F14" s="51">
        <v>9</v>
      </c>
      <c r="N14" s="31"/>
      <c r="O14" s="12"/>
      <c r="P14" s="89"/>
      <c r="Q14" s="12"/>
      <c r="R14" s="89"/>
      <c r="S14" s="12"/>
      <c r="T14" s="12"/>
      <c r="U14" s="12"/>
      <c r="V14" s="12"/>
    </row>
    <row r="15" spans="1:22" x14ac:dyDescent="0.15">
      <c r="B15" s="109" t="s">
        <v>70</v>
      </c>
      <c r="C15" s="107"/>
      <c r="D15" s="55">
        <v>14</v>
      </c>
      <c r="E15" s="107">
        <v>8</v>
      </c>
      <c r="F15" s="110">
        <v>7</v>
      </c>
      <c r="N15" s="31"/>
      <c r="O15" s="97"/>
      <c r="P15" s="98"/>
      <c r="Q15" s="12"/>
      <c r="R15" s="99"/>
      <c r="S15" s="12"/>
      <c r="T15" s="12"/>
      <c r="U15" s="12"/>
      <c r="V15" s="12"/>
    </row>
    <row r="16" spans="1:22" ht="14" thickBot="1" x14ac:dyDescent="0.2">
      <c r="B16" s="104" t="s">
        <v>71</v>
      </c>
      <c r="C16" s="54"/>
      <c r="D16" s="103">
        <v>14</v>
      </c>
      <c r="E16" s="54">
        <v>8</v>
      </c>
      <c r="F16" s="56">
        <v>7</v>
      </c>
      <c r="G16" s="133"/>
      <c r="H16" s="134"/>
      <c r="N16" s="31"/>
      <c r="O16" s="97"/>
      <c r="P16" s="99"/>
      <c r="Q16" s="12"/>
      <c r="R16" s="98"/>
      <c r="S16" s="12"/>
      <c r="T16" s="12"/>
      <c r="U16" s="12"/>
      <c r="V16" s="12"/>
    </row>
    <row r="17" spans="1:17" x14ac:dyDescent="0.15">
      <c r="B17" s="10" t="s">
        <v>72</v>
      </c>
      <c r="C17" s="52"/>
      <c r="D17" s="49">
        <v>16</v>
      </c>
      <c r="E17" s="107">
        <v>6</v>
      </c>
      <c r="F17" s="47">
        <v>9</v>
      </c>
      <c r="G17" s="148"/>
      <c r="H17" s="149"/>
      <c r="N17" s="31"/>
    </row>
    <row r="18" spans="1:17" ht="14" thickBot="1" x14ac:dyDescent="0.2">
      <c r="B18" s="53" t="s">
        <v>73</v>
      </c>
      <c r="C18" s="108"/>
      <c r="D18" s="103">
        <v>16</v>
      </c>
      <c r="E18" s="24">
        <v>5</v>
      </c>
      <c r="F18" s="51">
        <v>9</v>
      </c>
      <c r="G18" s="135"/>
      <c r="H18" s="136"/>
      <c r="N18" s="31"/>
    </row>
    <row r="19" spans="1:17" ht="14" thickBot="1" x14ac:dyDescent="0.2">
      <c r="B19" s="2" t="s">
        <v>27</v>
      </c>
      <c r="D19" s="57">
        <f>SUM(D10:D18)</f>
        <v>124</v>
      </c>
      <c r="E19" s="58">
        <f>SUM(E10+E18+E11+E12+E13+E14+E15+E16+E17)</f>
        <v>72</v>
      </c>
      <c r="F19" s="139">
        <f>SUM(F10:F18)</f>
        <v>82</v>
      </c>
      <c r="G19" s="162" t="s">
        <v>130</v>
      </c>
      <c r="H19" s="86"/>
      <c r="I19" s="12"/>
      <c r="J19" s="12"/>
      <c r="K19" s="144"/>
      <c r="L19" s="145"/>
      <c r="N19" s="35"/>
    </row>
    <row r="20" spans="1:17" x14ac:dyDescent="0.15">
      <c r="D20" s="12"/>
      <c r="E20" s="12"/>
      <c r="F20" s="12"/>
      <c r="G20" s="36"/>
      <c r="H20" s="36"/>
      <c r="I20" s="12"/>
      <c r="J20" s="12"/>
      <c r="K20" s="22"/>
      <c r="L20" s="59"/>
      <c r="N20" s="153"/>
      <c r="O20" s="47"/>
    </row>
    <row r="21" spans="1:17" ht="17" thickBot="1" x14ac:dyDescent="0.25">
      <c r="A21" s="2" t="s">
        <v>1</v>
      </c>
      <c r="B21" s="4" t="s">
        <v>2</v>
      </c>
      <c r="D21" s="11" t="s">
        <v>38</v>
      </c>
      <c r="E21" s="12"/>
      <c r="F21" s="37" t="s">
        <v>4</v>
      </c>
      <c r="G21" s="38" t="s">
        <v>26</v>
      </c>
      <c r="H21" s="38"/>
      <c r="I21" s="39" t="s">
        <v>3</v>
      </c>
      <c r="J21" s="12"/>
      <c r="K21" s="60" t="s">
        <v>27</v>
      </c>
      <c r="L21" s="59"/>
      <c r="N21" s="154" t="s">
        <v>127</v>
      </c>
      <c r="O21" s="155"/>
    </row>
    <row r="22" spans="1:17" x14ac:dyDescent="0.15">
      <c r="D22" s="11" t="s">
        <v>44</v>
      </c>
      <c r="E22" s="33"/>
      <c r="F22" s="30"/>
      <c r="G22" s="25"/>
      <c r="H22" s="26">
        <f>E19</f>
        <v>72</v>
      </c>
      <c r="I22" s="40">
        <v>200</v>
      </c>
      <c r="J22" s="12"/>
      <c r="K22" s="20">
        <f>H22*I22</f>
        <v>14400</v>
      </c>
      <c r="L22" s="61"/>
      <c r="M22" s="1"/>
      <c r="N22" s="20">
        <v>14400</v>
      </c>
      <c r="O22" s="155"/>
    </row>
    <row r="23" spans="1:17" ht="14" thickBot="1" x14ac:dyDescent="0.2">
      <c r="D23" s="12"/>
      <c r="E23" s="12"/>
      <c r="F23" s="12"/>
      <c r="G23" s="36"/>
      <c r="H23" s="36"/>
      <c r="I23" s="41" t="s">
        <v>40</v>
      </c>
      <c r="J23" s="12"/>
      <c r="K23" s="20"/>
      <c r="L23" s="59"/>
      <c r="N23" s="22"/>
      <c r="O23" s="59"/>
      <c r="P23" s="12"/>
      <c r="Q23" s="12"/>
    </row>
    <row r="24" spans="1:17" ht="14" thickBot="1" x14ac:dyDescent="0.2">
      <c r="B24" t="s">
        <v>45</v>
      </c>
      <c r="D24" s="11" t="s">
        <v>39</v>
      </c>
      <c r="E24" s="12">
        <v>62</v>
      </c>
      <c r="F24" s="42">
        <v>480</v>
      </c>
      <c r="G24" s="36">
        <v>10</v>
      </c>
      <c r="H24" s="36"/>
      <c r="I24" s="43">
        <f>F24*G24</f>
        <v>4800</v>
      </c>
      <c r="J24" s="12"/>
      <c r="K24" s="20">
        <f>I24*E24</f>
        <v>297600</v>
      </c>
      <c r="L24" s="61"/>
      <c r="M24" s="1"/>
      <c r="N24" s="20">
        <v>297600</v>
      </c>
      <c r="O24" s="59"/>
      <c r="P24" s="100"/>
      <c r="Q24" s="13"/>
    </row>
    <row r="25" spans="1:17" x14ac:dyDescent="0.15">
      <c r="B25" t="s">
        <v>92</v>
      </c>
      <c r="D25" s="11"/>
      <c r="E25" s="12">
        <v>10</v>
      </c>
      <c r="F25" s="48">
        <v>720</v>
      </c>
      <c r="G25" s="36">
        <v>10</v>
      </c>
      <c r="H25" s="36"/>
      <c r="I25" s="30">
        <f>E25*F25*G25</f>
        <v>72000</v>
      </c>
      <c r="J25" s="12"/>
      <c r="K25" s="20">
        <f>I25</f>
        <v>72000</v>
      </c>
      <c r="L25" s="61"/>
      <c r="M25" s="1"/>
      <c r="N25" s="20">
        <v>72000</v>
      </c>
      <c r="O25" s="59"/>
      <c r="P25" s="100"/>
      <c r="Q25" s="13"/>
    </row>
    <row r="26" spans="1:17" x14ac:dyDescent="0.15">
      <c r="B26" s="146" t="s">
        <v>89</v>
      </c>
      <c r="C26" s="147"/>
      <c r="D26" s="11"/>
      <c r="E26" s="12"/>
      <c r="F26" s="62"/>
      <c r="G26" s="36"/>
      <c r="H26" s="36"/>
      <c r="I26" s="13"/>
      <c r="J26" s="12"/>
      <c r="K26" s="20">
        <v>97422.5</v>
      </c>
      <c r="L26" s="61"/>
      <c r="M26" s="1"/>
      <c r="N26" s="20">
        <v>97422.5</v>
      </c>
      <c r="O26" s="155"/>
    </row>
    <row r="27" spans="1:17" x14ac:dyDescent="0.15">
      <c r="B27" s="132" t="s">
        <v>99</v>
      </c>
      <c r="C27" s="132"/>
      <c r="D27" s="131"/>
      <c r="E27" s="12"/>
      <c r="F27" s="62"/>
      <c r="G27" s="36"/>
      <c r="H27" s="36"/>
      <c r="I27" s="13"/>
      <c r="J27" s="12"/>
      <c r="K27" s="20">
        <v>5127.5</v>
      </c>
      <c r="L27" s="61"/>
      <c r="M27" s="1"/>
      <c r="N27" s="20">
        <v>5127.5</v>
      </c>
      <c r="O27" s="155"/>
    </row>
    <row r="28" spans="1:17" x14ac:dyDescent="0.15">
      <c r="B28" s="45" t="s">
        <v>95</v>
      </c>
      <c r="D28" s="130"/>
      <c r="E28" s="12"/>
      <c r="F28" s="44"/>
      <c r="G28" s="36"/>
      <c r="H28" s="36"/>
      <c r="I28" s="13"/>
      <c r="J28" s="12"/>
      <c r="K28" s="20">
        <v>41052</v>
      </c>
      <c r="L28" s="61"/>
      <c r="M28" s="1"/>
      <c r="N28" s="20">
        <v>41052</v>
      </c>
      <c r="O28" s="155"/>
    </row>
    <row r="29" spans="1:17" x14ac:dyDescent="0.15">
      <c r="B29" s="45" t="s">
        <v>94</v>
      </c>
      <c r="D29" s="130"/>
      <c r="E29" s="12"/>
      <c r="F29" s="44"/>
      <c r="G29" s="36"/>
      <c r="H29" s="36"/>
      <c r="I29" s="13"/>
      <c r="J29" s="12"/>
      <c r="K29" s="20">
        <v>17680.490000000002</v>
      </c>
      <c r="L29" s="61"/>
      <c r="M29" s="1"/>
      <c r="N29" s="20">
        <v>17680.490000000002</v>
      </c>
      <c r="O29" s="155"/>
    </row>
    <row r="30" spans="1:17" x14ac:dyDescent="0.15">
      <c r="B30" s="45" t="s">
        <v>96</v>
      </c>
      <c r="D30" s="130"/>
      <c r="E30" s="12"/>
      <c r="F30" s="44"/>
      <c r="G30" s="36"/>
      <c r="H30" s="36"/>
      <c r="I30" s="13"/>
      <c r="J30" s="12"/>
      <c r="K30" s="20">
        <v>12520.17</v>
      </c>
      <c r="L30" s="61"/>
      <c r="M30" s="1"/>
      <c r="N30" s="20">
        <v>12520.17</v>
      </c>
      <c r="O30" s="155"/>
    </row>
    <row r="31" spans="1:17" x14ac:dyDescent="0.15">
      <c r="B31" s="45" t="s">
        <v>97</v>
      </c>
      <c r="D31" s="130"/>
      <c r="E31" s="12"/>
      <c r="F31" s="44"/>
      <c r="G31" s="36"/>
      <c r="H31" s="36"/>
      <c r="I31" s="13"/>
      <c r="J31" s="12"/>
      <c r="K31" s="20">
        <v>3437.53</v>
      </c>
      <c r="L31" s="61"/>
      <c r="M31" s="1"/>
      <c r="N31" s="20">
        <v>3437.53</v>
      </c>
      <c r="O31" s="155"/>
    </row>
    <row r="32" spans="1:17" x14ac:dyDescent="0.15">
      <c r="B32" s="45" t="s">
        <v>98</v>
      </c>
      <c r="D32" s="130"/>
      <c r="E32" s="12"/>
      <c r="F32" s="44"/>
      <c r="G32" s="36"/>
      <c r="H32" s="36"/>
      <c r="I32" s="13"/>
      <c r="J32" s="12"/>
      <c r="K32" s="20"/>
      <c r="L32" s="61"/>
      <c r="M32" s="1"/>
      <c r="N32" s="20"/>
      <c r="O32" s="155"/>
    </row>
    <row r="33" spans="1:15" x14ac:dyDescent="0.15">
      <c r="B33" s="45" t="s">
        <v>100</v>
      </c>
      <c r="D33" s="130"/>
      <c r="E33" s="12"/>
      <c r="F33" s="44"/>
      <c r="G33" s="36"/>
      <c r="H33" s="36"/>
      <c r="I33" s="13"/>
      <c r="J33" s="12"/>
      <c r="K33" s="20">
        <v>5000</v>
      </c>
      <c r="L33" s="61"/>
      <c r="M33" s="1"/>
      <c r="N33" s="20">
        <v>5000</v>
      </c>
      <c r="O33" s="155"/>
    </row>
    <row r="34" spans="1:15" x14ac:dyDescent="0.15">
      <c r="B34" s="45" t="s">
        <v>109</v>
      </c>
      <c r="D34" s="130"/>
      <c r="E34" s="12"/>
      <c r="F34" s="44"/>
      <c r="G34" s="36"/>
      <c r="H34" s="36"/>
      <c r="I34" s="13"/>
      <c r="J34" s="12"/>
      <c r="K34" s="20">
        <v>14000</v>
      </c>
      <c r="L34" s="61"/>
      <c r="M34" s="1"/>
      <c r="N34" s="20">
        <v>14000</v>
      </c>
      <c r="O34" s="155"/>
    </row>
    <row r="35" spans="1:15" x14ac:dyDescent="0.15">
      <c r="B35" s="45" t="s">
        <v>110</v>
      </c>
      <c r="D35" s="130"/>
      <c r="E35" s="12"/>
      <c r="F35" s="44"/>
      <c r="G35" s="36"/>
      <c r="H35" s="36"/>
      <c r="I35" s="13"/>
      <c r="J35" s="12"/>
      <c r="K35" s="20">
        <v>2000</v>
      </c>
      <c r="L35" s="61"/>
      <c r="M35" s="1"/>
      <c r="N35" s="20">
        <v>2000</v>
      </c>
      <c r="O35" s="155"/>
    </row>
    <row r="36" spans="1:15" x14ac:dyDescent="0.15">
      <c r="B36" s="45" t="s">
        <v>101</v>
      </c>
      <c r="D36" s="89"/>
      <c r="E36" s="12"/>
      <c r="F36" s="44"/>
      <c r="G36" s="36"/>
      <c r="H36" s="36"/>
      <c r="I36" s="13"/>
      <c r="J36" s="12"/>
      <c r="K36" s="20">
        <v>15000</v>
      </c>
      <c r="L36" s="61"/>
      <c r="M36" s="1"/>
      <c r="N36" s="20">
        <v>15000</v>
      </c>
      <c r="O36" s="155"/>
    </row>
    <row r="37" spans="1:15" x14ac:dyDescent="0.15">
      <c r="B37" s="45" t="s">
        <v>114</v>
      </c>
      <c r="D37" s="11"/>
      <c r="E37" s="12"/>
      <c r="F37" s="44"/>
      <c r="G37" s="36"/>
      <c r="H37" s="36"/>
      <c r="I37" s="13"/>
      <c r="J37" s="12"/>
      <c r="K37" s="20">
        <v>15000</v>
      </c>
      <c r="L37" s="61"/>
      <c r="M37" s="1"/>
      <c r="N37" s="20">
        <v>15000</v>
      </c>
      <c r="O37" s="155"/>
    </row>
    <row r="38" spans="1:15" x14ac:dyDescent="0.15">
      <c r="B38" s="2" t="s">
        <v>5</v>
      </c>
      <c r="D38" s="12"/>
      <c r="E38" s="12"/>
      <c r="F38" s="12"/>
      <c r="G38" s="36"/>
      <c r="H38" s="36"/>
      <c r="I38" s="63"/>
      <c r="J38" s="12"/>
      <c r="K38" s="22"/>
      <c r="L38" s="64">
        <f>SUM(K22:K37)</f>
        <v>612240.19000000006</v>
      </c>
      <c r="M38" s="18"/>
      <c r="N38" s="156"/>
      <c r="O38" s="157">
        <f>SUM(N22:N37)</f>
        <v>612240.19000000006</v>
      </c>
    </row>
    <row r="39" spans="1:15" x14ac:dyDescent="0.15">
      <c r="B39" s="2"/>
      <c r="D39" s="12"/>
      <c r="E39" s="12"/>
      <c r="F39" s="12"/>
      <c r="G39" s="36"/>
      <c r="H39" s="36"/>
      <c r="I39" s="63"/>
      <c r="J39" s="12"/>
      <c r="K39" s="22"/>
      <c r="L39" s="64"/>
      <c r="M39" s="18"/>
      <c r="N39" s="156"/>
      <c r="O39" s="155"/>
    </row>
    <row r="40" spans="1:15" x14ac:dyDescent="0.15">
      <c r="A40" s="2" t="s">
        <v>123</v>
      </c>
      <c r="B40" s="2"/>
      <c r="D40" s="12"/>
      <c r="E40" s="12"/>
      <c r="F40" s="12"/>
      <c r="G40" s="36"/>
      <c r="H40" s="36"/>
      <c r="I40" s="63"/>
      <c r="J40" s="12"/>
      <c r="K40" s="22"/>
      <c r="L40" s="64"/>
      <c r="M40" s="18"/>
      <c r="N40" s="156"/>
      <c r="O40" s="155"/>
    </row>
    <row r="41" spans="1:15" x14ac:dyDescent="0.15">
      <c r="B41" s="132" t="s">
        <v>124</v>
      </c>
      <c r="C41" s="132"/>
      <c r="D41" s="12"/>
      <c r="E41" s="12"/>
      <c r="F41" s="12"/>
      <c r="G41" s="36"/>
      <c r="H41" s="36"/>
      <c r="I41" s="13"/>
      <c r="J41" s="12"/>
      <c r="K41" s="20">
        <v>1000</v>
      </c>
      <c r="L41" s="59"/>
      <c r="N41" s="22">
        <v>1000</v>
      </c>
      <c r="O41" s="155"/>
    </row>
    <row r="42" spans="1:15" x14ac:dyDescent="0.15">
      <c r="B42" s="45"/>
      <c r="C42" s="45"/>
      <c r="D42" s="12"/>
      <c r="E42" s="12"/>
      <c r="F42" s="12"/>
      <c r="G42" s="36"/>
      <c r="H42" s="36"/>
      <c r="I42" s="13"/>
      <c r="J42" s="12"/>
      <c r="K42" s="20"/>
      <c r="L42" s="59"/>
      <c r="N42" s="22"/>
      <c r="O42" s="155"/>
    </row>
    <row r="43" spans="1:15" x14ac:dyDescent="0.15">
      <c r="B43" s="45"/>
      <c r="C43" s="45"/>
      <c r="D43" s="12"/>
      <c r="E43" s="12"/>
      <c r="F43" s="12"/>
      <c r="G43" s="36"/>
      <c r="H43" s="36"/>
      <c r="I43" s="13"/>
      <c r="J43" s="12"/>
      <c r="K43" s="20"/>
      <c r="L43" s="59"/>
      <c r="N43" s="22"/>
      <c r="O43" s="155"/>
    </row>
    <row r="44" spans="1:15" x14ac:dyDescent="0.15">
      <c r="B44" s="45"/>
      <c r="C44" s="45"/>
      <c r="D44" s="12"/>
      <c r="E44" s="12"/>
      <c r="F44" s="12"/>
      <c r="G44" s="36"/>
      <c r="H44" s="36"/>
      <c r="I44" s="13"/>
      <c r="J44" s="12"/>
      <c r="K44" s="20"/>
      <c r="L44" s="59"/>
      <c r="N44" s="22"/>
      <c r="O44" s="155"/>
    </row>
    <row r="45" spans="1:15" x14ac:dyDescent="0.15">
      <c r="B45" s="2" t="s">
        <v>27</v>
      </c>
      <c r="C45" s="45"/>
      <c r="D45" s="12"/>
      <c r="E45" s="12"/>
      <c r="F45" s="12"/>
      <c r="G45" s="36"/>
      <c r="H45" s="36"/>
      <c r="I45" s="13"/>
      <c r="J45" s="12"/>
      <c r="K45" s="20"/>
      <c r="L45" s="64">
        <f>SUM(K41:K44)</f>
        <v>1000</v>
      </c>
      <c r="N45" s="22"/>
      <c r="O45" s="158">
        <f>SUM(N41:N44)</f>
        <v>1000</v>
      </c>
    </row>
    <row r="46" spans="1:15" x14ac:dyDescent="0.15">
      <c r="A46" s="2" t="s">
        <v>93</v>
      </c>
      <c r="B46" t="s">
        <v>6</v>
      </c>
      <c r="D46" s="12"/>
      <c r="E46" s="65" t="s">
        <v>43</v>
      </c>
      <c r="F46" s="37" t="s">
        <v>4</v>
      </c>
      <c r="G46" s="38" t="s">
        <v>26</v>
      </c>
      <c r="H46" s="38"/>
      <c r="I46" s="39" t="s">
        <v>3</v>
      </c>
      <c r="J46" s="37"/>
      <c r="K46" s="60" t="s">
        <v>27</v>
      </c>
      <c r="L46" s="59"/>
      <c r="N46" s="22" t="s">
        <v>27</v>
      </c>
      <c r="O46" s="155"/>
    </row>
    <row r="47" spans="1:15" x14ac:dyDescent="0.15">
      <c r="C47" t="s">
        <v>8</v>
      </c>
      <c r="D47" s="12" t="s">
        <v>24</v>
      </c>
      <c r="E47" s="12">
        <v>5</v>
      </c>
      <c r="F47" s="44">
        <v>5230</v>
      </c>
      <c r="G47" s="12">
        <v>10</v>
      </c>
      <c r="H47" s="12"/>
      <c r="I47" s="13">
        <v>52300</v>
      </c>
      <c r="J47" s="12"/>
      <c r="K47" s="20">
        <f t="shared" ref="K47:K54" si="0">I47*E47</f>
        <v>261500</v>
      </c>
      <c r="L47" s="59"/>
      <c r="N47" s="22">
        <v>261500</v>
      </c>
      <c r="O47" s="155"/>
    </row>
    <row r="48" spans="1:15" x14ac:dyDescent="0.15">
      <c r="D48" s="12" t="s">
        <v>83</v>
      </c>
      <c r="E48" s="12">
        <v>0</v>
      </c>
      <c r="F48" s="44">
        <f>O123</f>
        <v>0</v>
      </c>
      <c r="G48" s="12">
        <v>9</v>
      </c>
      <c r="H48" s="12"/>
      <c r="I48" s="13">
        <f>F48*G48</f>
        <v>0</v>
      </c>
      <c r="J48" s="12"/>
      <c r="K48" s="20">
        <f t="shared" si="0"/>
        <v>0</v>
      </c>
      <c r="L48" s="59"/>
      <c r="N48" s="22">
        <v>0</v>
      </c>
      <c r="O48" s="155"/>
    </row>
    <row r="49" spans="1:15" x14ac:dyDescent="0.15">
      <c r="D49" s="12"/>
      <c r="E49" s="12"/>
      <c r="F49" s="94" t="s">
        <v>80</v>
      </c>
      <c r="G49" s="95" t="s">
        <v>81</v>
      </c>
      <c r="H49" s="12"/>
      <c r="I49" s="13"/>
      <c r="J49" s="12"/>
      <c r="K49" s="20"/>
      <c r="L49" s="59"/>
      <c r="N49" s="22"/>
      <c r="O49" s="155"/>
    </row>
    <row r="50" spans="1:15" x14ac:dyDescent="0.15">
      <c r="A50" s="45"/>
      <c r="C50" t="s">
        <v>25</v>
      </c>
      <c r="D50" s="12"/>
      <c r="E50" s="12">
        <v>1</v>
      </c>
      <c r="F50" s="13"/>
      <c r="G50" s="36"/>
      <c r="H50" s="36"/>
      <c r="I50" s="13">
        <v>38862.720000000001</v>
      </c>
      <c r="J50" s="12"/>
      <c r="K50" s="20">
        <f t="shared" si="0"/>
        <v>38862.720000000001</v>
      </c>
      <c r="L50" s="59"/>
      <c r="N50" s="22">
        <v>38862.720000000001</v>
      </c>
      <c r="O50" s="155"/>
    </row>
    <row r="51" spans="1:15" x14ac:dyDescent="0.15">
      <c r="C51" t="s">
        <v>9</v>
      </c>
      <c r="D51" s="12"/>
      <c r="E51" s="12">
        <v>1</v>
      </c>
      <c r="F51" s="13"/>
      <c r="G51" s="36">
        <v>22</v>
      </c>
      <c r="H51" s="36"/>
      <c r="I51" s="13">
        <v>10104.379999999999</v>
      </c>
      <c r="J51" s="12"/>
      <c r="K51" s="20">
        <f>I51</f>
        <v>10104.379999999999</v>
      </c>
      <c r="L51" s="59"/>
      <c r="N51" s="22">
        <v>10104.379999999999</v>
      </c>
      <c r="O51" s="155"/>
    </row>
    <row r="52" spans="1:15" x14ac:dyDescent="0.15">
      <c r="C52" t="s">
        <v>109</v>
      </c>
      <c r="D52" s="12"/>
      <c r="E52" s="12"/>
      <c r="F52" s="13"/>
      <c r="G52" s="36"/>
      <c r="H52" s="36"/>
      <c r="I52" s="13">
        <v>5432.4</v>
      </c>
      <c r="J52" s="12"/>
      <c r="K52" s="20">
        <f>I52</f>
        <v>5432.4</v>
      </c>
      <c r="L52" s="59"/>
      <c r="N52" s="22">
        <v>5432.4</v>
      </c>
      <c r="O52" s="155"/>
    </row>
    <row r="53" spans="1:15" x14ac:dyDescent="0.15">
      <c r="C53" t="s">
        <v>106</v>
      </c>
      <c r="D53" s="12"/>
      <c r="E53" s="12"/>
      <c r="F53" s="13"/>
      <c r="G53" s="36"/>
      <c r="H53" s="36"/>
      <c r="I53" s="13"/>
      <c r="J53" s="12"/>
      <c r="K53" s="20">
        <v>1500</v>
      </c>
      <c r="L53" s="59"/>
      <c r="N53" s="22">
        <v>1500</v>
      </c>
      <c r="O53" s="155"/>
    </row>
    <row r="54" spans="1:15" x14ac:dyDescent="0.15">
      <c r="C54" t="s">
        <v>10</v>
      </c>
      <c r="D54" s="12"/>
      <c r="E54" s="12">
        <v>1</v>
      </c>
      <c r="F54" s="13">
        <v>180</v>
      </c>
      <c r="G54" s="36">
        <v>10</v>
      </c>
      <c r="H54" s="36"/>
      <c r="I54" s="13">
        <f>F54*G54</f>
        <v>1800</v>
      </c>
      <c r="J54" s="12"/>
      <c r="K54" s="20">
        <f t="shared" si="0"/>
        <v>1800</v>
      </c>
      <c r="L54" s="66"/>
      <c r="M54" s="4"/>
      <c r="N54" s="159">
        <v>1800</v>
      </c>
      <c r="O54" s="155"/>
    </row>
    <row r="55" spans="1:15" x14ac:dyDescent="0.15">
      <c r="D55" s="11" t="s">
        <v>52</v>
      </c>
      <c r="E55" s="12"/>
      <c r="F55" s="13"/>
      <c r="G55" s="36"/>
      <c r="H55" s="36"/>
      <c r="I55" s="63"/>
      <c r="J55" s="12"/>
      <c r="K55" s="22"/>
      <c r="L55" s="64">
        <f>SUM(K47:K54)</f>
        <v>319199.5</v>
      </c>
      <c r="M55" s="5"/>
      <c r="N55" s="156"/>
      <c r="O55" s="158">
        <f>SUM(N47:N54)</f>
        <v>319199.5</v>
      </c>
    </row>
    <row r="56" spans="1:15" x14ac:dyDescent="0.15">
      <c r="D56" s="11"/>
      <c r="E56" s="12"/>
      <c r="F56" s="13"/>
      <c r="G56" s="36"/>
      <c r="H56" s="36"/>
      <c r="I56" s="63"/>
      <c r="J56" s="12"/>
      <c r="K56" s="22"/>
      <c r="L56" s="64"/>
      <c r="M56" s="5"/>
      <c r="N56" s="156"/>
      <c r="O56" s="155"/>
    </row>
    <row r="57" spans="1:15" x14ac:dyDescent="0.15">
      <c r="B57" s="45" t="s">
        <v>118</v>
      </c>
      <c r="D57" s="12"/>
      <c r="E57" s="69"/>
      <c r="F57" s="129"/>
      <c r="G57" s="36"/>
      <c r="I57" s="63"/>
      <c r="J57" s="12"/>
      <c r="K57" s="22"/>
      <c r="L57" s="68"/>
      <c r="M57" s="5"/>
      <c r="N57" s="79"/>
      <c r="O57" s="155"/>
    </row>
    <row r="58" spans="1:15" x14ac:dyDescent="0.15">
      <c r="C58" s="45" t="s">
        <v>90</v>
      </c>
      <c r="D58" s="12"/>
      <c r="E58" s="70">
        <v>10</v>
      </c>
      <c r="F58" s="13"/>
      <c r="G58" s="36"/>
      <c r="H58" s="90"/>
      <c r="I58" s="67">
        <v>1200</v>
      </c>
      <c r="J58" s="12"/>
      <c r="K58" s="20">
        <f>I58*E58</f>
        <v>12000</v>
      </c>
      <c r="L58" s="68"/>
      <c r="M58" s="5"/>
      <c r="N58" s="79">
        <v>12000</v>
      </c>
      <c r="O58" s="155"/>
    </row>
    <row r="59" spans="1:15" x14ac:dyDescent="0.15">
      <c r="C59" s="45" t="s">
        <v>91</v>
      </c>
      <c r="D59" s="12"/>
      <c r="E59" s="70">
        <v>5</v>
      </c>
      <c r="F59" s="13"/>
      <c r="G59" s="36"/>
      <c r="H59" s="90"/>
      <c r="I59" s="67">
        <v>1500</v>
      </c>
      <c r="J59" s="12"/>
      <c r="K59" s="20">
        <f>I59*E59</f>
        <v>7500</v>
      </c>
      <c r="L59" s="68"/>
      <c r="M59" s="5"/>
      <c r="N59" s="79">
        <v>7500</v>
      </c>
      <c r="O59" s="155"/>
    </row>
    <row r="60" spans="1:15" x14ac:dyDescent="0.15">
      <c r="C60" s="45" t="s">
        <v>105</v>
      </c>
      <c r="D60" s="12"/>
      <c r="E60" s="70"/>
      <c r="F60" s="13"/>
      <c r="G60" s="36"/>
      <c r="H60" s="90"/>
      <c r="I60" s="67">
        <v>2800</v>
      </c>
      <c r="J60" s="12"/>
      <c r="K60" s="20">
        <f>I60</f>
        <v>2800</v>
      </c>
      <c r="L60" s="68"/>
      <c r="M60" s="5"/>
      <c r="N60" s="79">
        <v>2800</v>
      </c>
      <c r="O60" s="155"/>
    </row>
    <row r="61" spans="1:15" x14ac:dyDescent="0.15">
      <c r="C61" s="45" t="s">
        <v>103</v>
      </c>
      <c r="D61" s="12"/>
      <c r="E61" s="70"/>
      <c r="F61" s="13"/>
      <c r="G61" s="36"/>
      <c r="H61" s="90"/>
      <c r="I61" s="67">
        <v>500</v>
      </c>
      <c r="J61" s="12"/>
      <c r="K61" s="20">
        <f>I61</f>
        <v>500</v>
      </c>
      <c r="L61" s="68"/>
      <c r="M61" s="5"/>
      <c r="N61" s="79">
        <v>500</v>
      </c>
      <c r="O61" s="155"/>
    </row>
    <row r="62" spans="1:15" x14ac:dyDescent="0.15">
      <c r="C62" s="45" t="s">
        <v>104</v>
      </c>
      <c r="D62" s="12"/>
      <c r="E62" s="70"/>
      <c r="F62" s="13"/>
      <c r="G62" s="36"/>
      <c r="H62" s="90"/>
      <c r="I62" s="67">
        <v>1700</v>
      </c>
      <c r="J62" s="12"/>
      <c r="K62" s="20">
        <f>I62</f>
        <v>1700</v>
      </c>
      <c r="L62" s="68"/>
      <c r="M62" s="5"/>
      <c r="N62" s="79">
        <v>1700</v>
      </c>
      <c r="O62" s="155"/>
    </row>
    <row r="63" spans="1:15" x14ac:dyDescent="0.15">
      <c r="C63" s="45" t="s">
        <v>117</v>
      </c>
      <c r="D63" s="12"/>
      <c r="E63" s="128"/>
      <c r="F63" s="13"/>
      <c r="G63" s="36"/>
      <c r="H63" s="44"/>
      <c r="I63" s="67">
        <v>2000</v>
      </c>
      <c r="J63" s="12"/>
      <c r="K63" s="20">
        <v>2000</v>
      </c>
      <c r="L63" s="68"/>
      <c r="M63" s="5"/>
      <c r="N63" s="79">
        <v>2000</v>
      </c>
      <c r="O63" s="155"/>
    </row>
    <row r="64" spans="1:15" x14ac:dyDescent="0.15">
      <c r="D64" s="11" t="s">
        <v>53</v>
      </c>
      <c r="E64" s="12"/>
      <c r="F64" s="13"/>
      <c r="G64" s="36"/>
      <c r="H64" s="36"/>
      <c r="I64" s="67"/>
      <c r="J64" s="12"/>
      <c r="K64" s="20"/>
      <c r="L64" s="64">
        <f>SUM(K58:K63)</f>
        <v>26500</v>
      </c>
      <c r="M64" s="5"/>
      <c r="N64" s="156"/>
      <c r="O64" s="157">
        <f>SUM(N58:N63)</f>
        <v>26500</v>
      </c>
    </row>
    <row r="65" spans="2:15" x14ac:dyDescent="0.15">
      <c r="D65" s="11"/>
      <c r="E65" s="12"/>
      <c r="F65" s="13"/>
      <c r="G65" s="36"/>
      <c r="H65" s="36"/>
      <c r="I65" s="67"/>
      <c r="J65" s="12"/>
      <c r="K65" s="20"/>
      <c r="L65" s="68"/>
      <c r="M65" s="5"/>
      <c r="N65" s="79"/>
      <c r="O65" s="155"/>
    </row>
    <row r="66" spans="2:15" x14ac:dyDescent="0.15">
      <c r="B66" s="4" t="s">
        <v>50</v>
      </c>
      <c r="C66" s="4"/>
      <c r="D66" s="12"/>
      <c r="E66" s="71" t="s">
        <v>29</v>
      </c>
      <c r="F66" s="71" t="s">
        <v>64</v>
      </c>
      <c r="G66" s="72" t="s">
        <v>65</v>
      </c>
      <c r="H66" s="72" t="s">
        <v>28</v>
      </c>
      <c r="I66" s="71"/>
      <c r="J66" s="12"/>
      <c r="K66" s="20"/>
      <c r="L66" s="66"/>
      <c r="M66" s="4"/>
      <c r="N66" s="159"/>
      <c r="O66" s="155"/>
    </row>
    <row r="67" spans="2:15" x14ac:dyDescent="0.15">
      <c r="C67" s="4"/>
      <c r="D67" s="11" t="s">
        <v>7</v>
      </c>
      <c r="E67" s="12">
        <f>E10</f>
        <v>12</v>
      </c>
      <c r="F67" s="72">
        <f>SUM(E11:E12)</f>
        <v>17</v>
      </c>
      <c r="G67" s="72">
        <f>SUM(E13:E17)</f>
        <v>38</v>
      </c>
      <c r="H67" s="72">
        <f>E18</f>
        <v>5</v>
      </c>
      <c r="I67" s="72"/>
      <c r="J67" s="12"/>
      <c r="K67" s="20"/>
      <c r="L67" s="66"/>
      <c r="M67" s="4"/>
      <c r="N67" s="159"/>
      <c r="O67" s="155"/>
    </row>
    <row r="68" spans="2:15" x14ac:dyDescent="0.15">
      <c r="C68" t="s">
        <v>11</v>
      </c>
      <c r="D68" s="12"/>
      <c r="E68" s="13">
        <v>80</v>
      </c>
      <c r="F68" s="13">
        <v>80</v>
      </c>
      <c r="G68" s="13">
        <v>80</v>
      </c>
      <c r="H68" s="13">
        <v>80</v>
      </c>
      <c r="I68" s="13"/>
      <c r="J68" s="12"/>
      <c r="K68" s="20">
        <f t="shared" ref="K68:K73" si="1">(E68*E$67)+(F68*F$67)+(G68*G$67)+(H68*H$67)+(I68*I$67)</f>
        <v>5760</v>
      </c>
      <c r="L68" s="66"/>
      <c r="M68" s="4"/>
      <c r="N68" s="159">
        <v>5760</v>
      </c>
      <c r="O68" s="155"/>
    </row>
    <row r="69" spans="2:15" x14ac:dyDescent="0.15">
      <c r="C69" t="s">
        <v>12</v>
      </c>
      <c r="D69" s="12"/>
      <c r="E69" s="13"/>
      <c r="F69" s="13"/>
      <c r="G69" s="13">
        <v>28</v>
      </c>
      <c r="H69" s="13">
        <v>28</v>
      </c>
      <c r="I69" s="13"/>
      <c r="J69" s="12"/>
      <c r="K69" s="20">
        <f t="shared" si="1"/>
        <v>1204</v>
      </c>
      <c r="L69" s="66"/>
      <c r="M69" s="4"/>
      <c r="N69" s="159">
        <v>1204</v>
      </c>
      <c r="O69" s="155"/>
    </row>
    <row r="70" spans="2:15" x14ac:dyDescent="0.15">
      <c r="C70" t="s">
        <v>13</v>
      </c>
      <c r="D70" s="12"/>
      <c r="E70" s="13">
        <v>25</v>
      </c>
      <c r="F70" s="13">
        <v>25</v>
      </c>
      <c r="G70" s="13">
        <v>25</v>
      </c>
      <c r="H70" s="13">
        <v>25</v>
      </c>
      <c r="I70" s="13"/>
      <c r="J70" s="12"/>
      <c r="K70" s="20">
        <f t="shared" si="1"/>
        <v>1800</v>
      </c>
      <c r="L70" s="66"/>
      <c r="M70" s="4"/>
      <c r="N70" s="159">
        <v>1800</v>
      </c>
      <c r="O70" s="155"/>
    </row>
    <row r="71" spans="2:15" x14ac:dyDescent="0.15">
      <c r="C71" t="s">
        <v>14</v>
      </c>
      <c r="D71" s="12"/>
      <c r="E71" s="13">
        <v>30</v>
      </c>
      <c r="F71" s="13">
        <v>30</v>
      </c>
      <c r="G71" s="13">
        <v>30</v>
      </c>
      <c r="H71" s="13">
        <v>30</v>
      </c>
      <c r="I71" s="13"/>
      <c r="J71" s="12"/>
      <c r="K71" s="20">
        <f t="shared" si="1"/>
        <v>2160</v>
      </c>
      <c r="L71" s="66"/>
      <c r="M71" s="4"/>
      <c r="N71" s="159">
        <v>2160</v>
      </c>
      <c r="O71" s="155"/>
    </row>
    <row r="72" spans="2:15" x14ac:dyDescent="0.15">
      <c r="C72" s="11" t="s">
        <v>58</v>
      </c>
      <c r="D72" s="12"/>
      <c r="E72" s="13">
        <v>25</v>
      </c>
      <c r="F72" s="13">
        <v>25</v>
      </c>
      <c r="G72" s="13">
        <v>25</v>
      </c>
      <c r="H72" s="13">
        <v>25</v>
      </c>
      <c r="I72" s="13"/>
      <c r="J72" s="12"/>
      <c r="K72" s="20">
        <f t="shared" si="1"/>
        <v>1800</v>
      </c>
      <c r="L72" s="66"/>
      <c r="M72" s="4"/>
      <c r="N72" s="159">
        <v>1800</v>
      </c>
      <c r="O72" s="155"/>
    </row>
    <row r="73" spans="2:15" ht="14" thickBot="1" x14ac:dyDescent="0.2">
      <c r="C73" s="88" t="s">
        <v>82</v>
      </c>
      <c r="D73" s="12"/>
      <c r="E73" s="13"/>
      <c r="F73" s="13"/>
      <c r="G73" s="13"/>
      <c r="H73" s="13">
        <v>100</v>
      </c>
      <c r="I73" s="13"/>
      <c r="J73" s="12"/>
      <c r="K73" s="20">
        <f t="shared" si="1"/>
        <v>500</v>
      </c>
      <c r="L73" s="66"/>
      <c r="M73" s="4"/>
      <c r="N73" s="159">
        <v>500</v>
      </c>
      <c r="O73" s="155"/>
    </row>
    <row r="74" spans="2:15" ht="14" thickBot="1" x14ac:dyDescent="0.2">
      <c r="C74" s="10" t="s">
        <v>49</v>
      </c>
      <c r="D74" s="73"/>
      <c r="E74" s="74">
        <f>SUM(E68:E73)</f>
        <v>160</v>
      </c>
      <c r="F74" s="74">
        <f>SUM(F68:F73)</f>
        <v>160</v>
      </c>
      <c r="G74" s="74">
        <f>SUM(G68:G73)</f>
        <v>188</v>
      </c>
      <c r="H74" s="74">
        <f>SUM(H68:H73)</f>
        <v>288</v>
      </c>
      <c r="I74" s="75"/>
      <c r="J74" s="12"/>
      <c r="K74" s="20"/>
      <c r="L74" s="68">
        <f>SUM(K68:K73)</f>
        <v>13224</v>
      </c>
      <c r="M74" s="5"/>
      <c r="N74" s="79"/>
      <c r="O74" s="68">
        <f>SUM(N68:N73)</f>
        <v>13224</v>
      </c>
    </row>
    <row r="75" spans="2:15" ht="14" thickBot="1" x14ac:dyDescent="0.2">
      <c r="C75" s="6" t="s">
        <v>47</v>
      </c>
      <c r="D75" s="73"/>
      <c r="E75" s="73"/>
      <c r="F75" s="75">
        <f>L74/E19</f>
        <v>183.66666666666666</v>
      </c>
      <c r="G75" s="30"/>
      <c r="H75" s="30"/>
      <c r="I75" s="30"/>
      <c r="J75" s="12"/>
      <c r="K75" s="20"/>
      <c r="L75" s="68"/>
      <c r="M75" s="5"/>
      <c r="N75" s="79"/>
      <c r="O75" s="155"/>
    </row>
    <row r="76" spans="2:15" x14ac:dyDescent="0.15">
      <c r="D76" s="12"/>
      <c r="E76" s="12"/>
      <c r="F76" s="13"/>
      <c r="G76" s="36"/>
      <c r="H76" s="36"/>
      <c r="I76" s="63"/>
      <c r="J76" s="12"/>
      <c r="K76" s="22"/>
      <c r="L76" s="68"/>
      <c r="M76" s="5"/>
      <c r="N76" s="79"/>
      <c r="O76" s="155"/>
    </row>
    <row r="77" spans="2:15" x14ac:dyDescent="0.15">
      <c r="B77" t="s">
        <v>15</v>
      </c>
      <c r="D77" s="12"/>
      <c r="E77" s="65" t="s">
        <v>43</v>
      </c>
      <c r="F77" s="76" t="s">
        <v>4</v>
      </c>
      <c r="G77" s="77" t="s">
        <v>26</v>
      </c>
      <c r="H77" s="77"/>
      <c r="I77" s="67"/>
      <c r="J77" s="12"/>
      <c r="K77" s="20"/>
      <c r="L77" s="66"/>
      <c r="M77" s="4"/>
      <c r="N77" s="159"/>
      <c r="O77" s="155"/>
    </row>
    <row r="78" spans="2:15" x14ac:dyDescent="0.15">
      <c r="C78" s="4" t="s">
        <v>51</v>
      </c>
      <c r="D78" s="12"/>
      <c r="E78" s="12"/>
      <c r="F78" s="13">
        <v>190</v>
      </c>
      <c r="G78" s="36">
        <v>12</v>
      </c>
      <c r="H78" s="36"/>
      <c r="I78" s="13">
        <f t="shared" ref="I78:I82" si="2">F78*G78</f>
        <v>2280</v>
      </c>
      <c r="J78" s="12"/>
      <c r="K78" s="20">
        <f t="shared" ref="K78:K82" si="3">I78</f>
        <v>2280</v>
      </c>
      <c r="L78" s="66"/>
      <c r="M78" s="4"/>
      <c r="N78" s="159">
        <v>2280</v>
      </c>
      <c r="O78" s="155"/>
    </row>
    <row r="79" spans="2:15" x14ac:dyDescent="0.15">
      <c r="C79" t="s">
        <v>16</v>
      </c>
      <c r="D79" s="12"/>
      <c r="E79" s="12"/>
      <c r="F79" s="13">
        <v>1200</v>
      </c>
      <c r="G79" s="36">
        <v>12</v>
      </c>
      <c r="H79" s="36"/>
      <c r="I79" s="13">
        <f t="shared" si="2"/>
        <v>14400</v>
      </c>
      <c r="J79" s="12"/>
      <c r="K79" s="20">
        <f t="shared" si="3"/>
        <v>14400</v>
      </c>
      <c r="L79" s="66"/>
      <c r="M79" s="4"/>
      <c r="N79" s="159">
        <v>14400</v>
      </c>
      <c r="O79" s="155"/>
    </row>
    <row r="80" spans="2:15" x14ac:dyDescent="0.15">
      <c r="C80" t="s">
        <v>17</v>
      </c>
      <c r="D80" s="12"/>
      <c r="E80" s="12"/>
      <c r="F80" s="13">
        <v>500</v>
      </c>
      <c r="G80" s="36">
        <v>12</v>
      </c>
      <c r="H80" s="36"/>
      <c r="I80" s="13">
        <f t="shared" si="2"/>
        <v>6000</v>
      </c>
      <c r="J80" s="12"/>
      <c r="K80" s="20">
        <f t="shared" si="3"/>
        <v>6000</v>
      </c>
      <c r="L80" s="66"/>
      <c r="M80" s="4"/>
      <c r="N80" s="159">
        <v>6000</v>
      </c>
      <c r="O80" s="155"/>
    </row>
    <row r="81" spans="2:15" x14ac:dyDescent="0.15">
      <c r="C81" s="4" t="s">
        <v>18</v>
      </c>
      <c r="D81" s="12"/>
      <c r="E81" s="12"/>
      <c r="F81" s="13">
        <v>160</v>
      </c>
      <c r="G81" s="36">
        <v>12</v>
      </c>
      <c r="H81" s="36"/>
      <c r="I81" s="13">
        <f t="shared" si="2"/>
        <v>1920</v>
      </c>
      <c r="J81" s="12"/>
      <c r="K81" s="20">
        <f t="shared" si="3"/>
        <v>1920</v>
      </c>
      <c r="L81" s="66"/>
      <c r="M81" s="4"/>
      <c r="N81" s="159">
        <v>1920</v>
      </c>
      <c r="O81" s="155"/>
    </row>
    <row r="82" spans="2:15" x14ac:dyDescent="0.15">
      <c r="C82" s="4" t="s">
        <v>32</v>
      </c>
      <c r="D82" s="12"/>
      <c r="E82" s="12"/>
      <c r="F82" s="13">
        <v>45</v>
      </c>
      <c r="G82" s="36">
        <v>12</v>
      </c>
      <c r="H82" s="36"/>
      <c r="I82" s="13">
        <f t="shared" si="2"/>
        <v>540</v>
      </c>
      <c r="J82" s="12"/>
      <c r="K82" s="20">
        <f t="shared" si="3"/>
        <v>540</v>
      </c>
      <c r="L82" s="66"/>
      <c r="M82" s="4"/>
      <c r="N82" s="159">
        <v>540</v>
      </c>
      <c r="O82" s="155"/>
    </row>
    <row r="83" spans="2:15" x14ac:dyDescent="0.15">
      <c r="D83" s="12"/>
      <c r="E83" s="12"/>
      <c r="F83" s="13"/>
      <c r="G83" s="36"/>
      <c r="H83" s="36"/>
      <c r="I83" s="63"/>
      <c r="J83" s="12"/>
      <c r="K83" s="20"/>
      <c r="L83" s="68">
        <f>SUM(K78:K82)</f>
        <v>25140</v>
      </c>
      <c r="M83" s="5"/>
      <c r="N83" s="79"/>
      <c r="O83" s="158">
        <v>25140</v>
      </c>
    </row>
    <row r="84" spans="2:15" x14ac:dyDescent="0.15">
      <c r="B84" s="4" t="s">
        <v>36</v>
      </c>
      <c r="D84" s="12"/>
      <c r="E84" s="12"/>
      <c r="F84" s="13"/>
      <c r="G84" s="36"/>
      <c r="H84" s="36"/>
      <c r="I84" s="13"/>
      <c r="J84" s="12"/>
      <c r="K84" s="20"/>
      <c r="L84" s="66"/>
      <c r="M84" s="4"/>
      <c r="N84" s="159"/>
      <c r="O84" s="155"/>
    </row>
    <row r="85" spans="2:15" x14ac:dyDescent="0.15">
      <c r="B85" s="4"/>
      <c r="C85" t="s">
        <v>23</v>
      </c>
      <c r="D85" s="12"/>
      <c r="E85" s="12"/>
      <c r="F85" s="13">
        <v>420</v>
      </c>
      <c r="G85" s="36">
        <v>12</v>
      </c>
      <c r="H85" s="36"/>
      <c r="I85" s="13"/>
      <c r="J85" s="12"/>
      <c r="K85" s="20">
        <f>F85*G85</f>
        <v>5040</v>
      </c>
      <c r="L85" s="66"/>
      <c r="M85" s="4"/>
      <c r="N85" s="159">
        <v>5040</v>
      </c>
      <c r="O85" s="155"/>
    </row>
    <row r="86" spans="2:15" x14ac:dyDescent="0.15">
      <c r="C86" s="4" t="s">
        <v>34</v>
      </c>
      <c r="D86" s="12"/>
      <c r="E86" s="12">
        <v>5</v>
      </c>
      <c r="F86" s="13">
        <v>25</v>
      </c>
      <c r="G86" s="36">
        <v>10</v>
      </c>
      <c r="H86" s="36"/>
      <c r="I86" s="13"/>
      <c r="J86" s="12"/>
      <c r="K86" s="20">
        <f>F86*G86*E86</f>
        <v>1250</v>
      </c>
      <c r="L86" s="66"/>
      <c r="M86" s="4"/>
      <c r="N86" s="159">
        <v>1250</v>
      </c>
      <c r="O86" s="155"/>
    </row>
    <row r="87" spans="2:15" x14ac:dyDescent="0.15">
      <c r="C87" t="s">
        <v>20</v>
      </c>
      <c r="D87" s="12"/>
      <c r="E87" s="12"/>
      <c r="F87" s="13">
        <v>10</v>
      </c>
      <c r="G87" s="36">
        <v>10</v>
      </c>
      <c r="H87" s="36"/>
      <c r="I87" s="13"/>
      <c r="J87" s="12"/>
      <c r="K87" s="20">
        <f>F87*G87</f>
        <v>100</v>
      </c>
      <c r="L87" s="66"/>
      <c r="M87" s="4"/>
      <c r="N87" s="159">
        <v>100</v>
      </c>
      <c r="O87" s="155"/>
    </row>
    <row r="88" spans="2:15" x14ac:dyDescent="0.15">
      <c r="C88" s="4" t="s">
        <v>61</v>
      </c>
      <c r="D88" s="12" t="s">
        <v>62</v>
      </c>
      <c r="E88" s="12"/>
      <c r="F88" s="13"/>
      <c r="G88" s="36"/>
      <c r="H88" s="36"/>
      <c r="I88" s="13"/>
      <c r="J88" s="12"/>
      <c r="K88" s="20">
        <v>3132</v>
      </c>
      <c r="L88" s="66"/>
      <c r="M88" s="4"/>
      <c r="N88" s="159">
        <v>3132</v>
      </c>
      <c r="O88" s="155"/>
    </row>
    <row r="89" spans="2:15" x14ac:dyDescent="0.15">
      <c r="C89" t="s">
        <v>19</v>
      </c>
      <c r="D89" s="12"/>
      <c r="E89" s="12"/>
      <c r="F89" s="13">
        <v>100</v>
      </c>
      <c r="G89" s="36">
        <v>10</v>
      </c>
      <c r="H89" s="36"/>
      <c r="I89" s="13"/>
      <c r="J89" s="12"/>
      <c r="K89" s="20">
        <v>2000</v>
      </c>
      <c r="L89" s="66"/>
      <c r="M89" s="4"/>
      <c r="N89" s="159">
        <v>2000</v>
      </c>
      <c r="O89" s="155"/>
    </row>
    <row r="90" spans="2:15" x14ac:dyDescent="0.15">
      <c r="C90" s="88" t="s">
        <v>87</v>
      </c>
      <c r="D90" s="12"/>
      <c r="E90" s="12"/>
      <c r="F90" s="13"/>
      <c r="G90" s="36"/>
      <c r="H90" s="36"/>
      <c r="I90" s="13"/>
      <c r="J90" s="12"/>
      <c r="K90" s="20">
        <v>0</v>
      </c>
      <c r="L90" s="66"/>
      <c r="M90" s="4"/>
      <c r="N90" s="159">
        <v>0</v>
      </c>
      <c r="O90" s="155"/>
    </row>
    <row r="91" spans="2:15" x14ac:dyDescent="0.15">
      <c r="C91" t="s">
        <v>48</v>
      </c>
      <c r="D91" s="12"/>
      <c r="E91" s="12"/>
      <c r="F91" s="13"/>
      <c r="G91" s="36"/>
      <c r="H91" s="36"/>
      <c r="I91" s="13"/>
      <c r="J91" s="12"/>
      <c r="K91" s="20">
        <v>0</v>
      </c>
      <c r="L91" s="66"/>
      <c r="M91" s="4"/>
      <c r="N91" s="159">
        <v>0</v>
      </c>
      <c r="O91" s="155"/>
    </row>
    <row r="92" spans="2:15" x14ac:dyDescent="0.15">
      <c r="C92" s="88" t="s">
        <v>86</v>
      </c>
      <c r="D92" s="12"/>
      <c r="E92" s="12"/>
      <c r="F92" s="13"/>
      <c r="G92" s="36"/>
      <c r="H92" s="36"/>
      <c r="I92" s="13"/>
      <c r="J92" s="12"/>
      <c r="K92" s="20">
        <v>0</v>
      </c>
      <c r="L92" s="66"/>
      <c r="M92" s="4"/>
      <c r="N92" s="159">
        <v>0</v>
      </c>
      <c r="O92" s="155"/>
    </row>
    <row r="93" spans="2:15" x14ac:dyDescent="0.15">
      <c r="C93" s="4" t="s">
        <v>35</v>
      </c>
      <c r="D93" s="12"/>
      <c r="E93" s="12"/>
      <c r="F93" s="13">
        <v>10</v>
      </c>
      <c r="G93" s="36">
        <v>10</v>
      </c>
      <c r="H93" s="36"/>
      <c r="I93" s="13"/>
      <c r="J93" s="12"/>
      <c r="K93" s="20">
        <f>F93*G93</f>
        <v>100</v>
      </c>
      <c r="L93" s="66"/>
      <c r="M93" s="4"/>
      <c r="N93" s="159">
        <v>100</v>
      </c>
      <c r="O93" s="155"/>
    </row>
    <row r="94" spans="2:15" x14ac:dyDescent="0.15">
      <c r="C94" t="s">
        <v>22</v>
      </c>
      <c r="D94" s="12"/>
      <c r="E94" s="12"/>
      <c r="F94" s="13">
        <v>250</v>
      </c>
      <c r="G94" s="36">
        <v>10</v>
      </c>
      <c r="H94" s="36"/>
      <c r="I94" s="13"/>
      <c r="J94" s="12"/>
      <c r="K94" s="20">
        <f>F94*G94</f>
        <v>2500</v>
      </c>
      <c r="L94" s="66"/>
      <c r="M94" s="4"/>
      <c r="N94" s="159">
        <v>2500</v>
      </c>
      <c r="O94" s="155"/>
    </row>
    <row r="95" spans="2:15" x14ac:dyDescent="0.15">
      <c r="C95" t="s">
        <v>108</v>
      </c>
      <c r="D95" s="12"/>
      <c r="E95" s="12"/>
      <c r="F95" s="13"/>
      <c r="G95" s="36"/>
      <c r="H95" s="36"/>
      <c r="I95" s="13"/>
      <c r="J95" s="12"/>
      <c r="K95" s="20">
        <v>150</v>
      </c>
      <c r="L95" s="66"/>
      <c r="M95" s="4"/>
      <c r="N95" s="159">
        <v>150</v>
      </c>
      <c r="O95" s="155"/>
    </row>
    <row r="96" spans="2:15" x14ac:dyDescent="0.15">
      <c r="C96" t="s">
        <v>111</v>
      </c>
      <c r="D96" s="12"/>
      <c r="E96" s="12"/>
      <c r="F96" s="13"/>
      <c r="G96" s="36"/>
      <c r="H96" s="36"/>
      <c r="I96" s="13"/>
      <c r="J96" s="12"/>
      <c r="K96" s="20">
        <v>400</v>
      </c>
      <c r="L96" s="66"/>
      <c r="M96" s="4"/>
      <c r="N96" s="159">
        <v>400</v>
      </c>
      <c r="O96" s="155"/>
    </row>
    <row r="97" spans="2:15" x14ac:dyDescent="0.15">
      <c r="C97" t="s">
        <v>21</v>
      </c>
      <c r="D97" s="12"/>
      <c r="E97" s="12"/>
      <c r="F97" s="13">
        <v>250</v>
      </c>
      <c r="G97" s="36">
        <v>10</v>
      </c>
      <c r="H97" s="36"/>
      <c r="I97" s="13"/>
      <c r="J97" s="12"/>
      <c r="K97" s="20">
        <v>1800</v>
      </c>
      <c r="L97" s="66"/>
      <c r="M97" s="4"/>
      <c r="N97" s="159">
        <v>1800</v>
      </c>
      <c r="O97" s="155"/>
    </row>
    <row r="98" spans="2:15" x14ac:dyDescent="0.15">
      <c r="D98" s="12"/>
      <c r="E98" s="12"/>
      <c r="F98" s="13"/>
      <c r="G98" s="36"/>
      <c r="H98" s="36"/>
      <c r="I98" s="63"/>
      <c r="J98" s="12"/>
      <c r="K98" s="20"/>
      <c r="L98" s="68">
        <f>SUM(K85:K97)</f>
        <v>16472</v>
      </c>
      <c r="M98" s="5"/>
      <c r="N98" s="79"/>
      <c r="O98" s="158">
        <f>SUM(N85:N97)</f>
        <v>16472</v>
      </c>
    </row>
    <row r="99" spans="2:15" x14ac:dyDescent="0.15">
      <c r="D99" s="12"/>
      <c r="E99" s="12"/>
      <c r="F99" s="13"/>
      <c r="G99" s="36"/>
      <c r="H99" s="36"/>
      <c r="I99" s="63"/>
      <c r="J99" s="12"/>
      <c r="K99" s="20"/>
      <c r="L99" s="68"/>
      <c r="M99" s="5"/>
      <c r="N99" s="79"/>
      <c r="O99" s="155"/>
    </row>
    <row r="100" spans="2:15" x14ac:dyDescent="0.15">
      <c r="B100" s="4" t="s">
        <v>37</v>
      </c>
      <c r="D100" s="12"/>
      <c r="E100" s="12"/>
      <c r="F100" s="13"/>
      <c r="G100" s="36"/>
      <c r="H100" s="36"/>
      <c r="I100" s="13"/>
      <c r="J100" s="12"/>
      <c r="K100" s="20"/>
      <c r="L100" s="68"/>
      <c r="M100" s="5"/>
      <c r="N100" s="79"/>
      <c r="O100" s="155"/>
    </row>
    <row r="101" spans="2:15" x14ac:dyDescent="0.15">
      <c r="B101" s="4"/>
      <c r="C101" s="4" t="s">
        <v>57</v>
      </c>
      <c r="D101" s="12"/>
      <c r="E101" s="12"/>
      <c r="F101" s="13"/>
      <c r="G101" s="36"/>
      <c r="H101" s="36"/>
      <c r="I101" s="13">
        <v>0</v>
      </c>
      <c r="J101" s="12"/>
      <c r="K101" s="20">
        <f t="shared" ref="K101:K106" si="4">I101</f>
        <v>0</v>
      </c>
      <c r="L101" s="68"/>
      <c r="M101" s="5"/>
      <c r="N101" s="79">
        <v>0</v>
      </c>
      <c r="O101" s="155"/>
    </row>
    <row r="102" spans="2:15" x14ac:dyDescent="0.15">
      <c r="C102" s="4" t="s">
        <v>13</v>
      </c>
      <c r="D102" s="11" t="s">
        <v>33</v>
      </c>
      <c r="E102" s="12"/>
      <c r="F102" s="13"/>
      <c r="G102" s="36"/>
      <c r="H102" s="36"/>
      <c r="I102" s="13">
        <v>2200</v>
      </c>
      <c r="J102" s="12"/>
      <c r="K102" s="20">
        <f t="shared" si="4"/>
        <v>2200</v>
      </c>
      <c r="L102" s="68"/>
      <c r="M102" s="5"/>
      <c r="N102" s="79">
        <v>2200</v>
      </c>
      <c r="O102" s="155"/>
    </row>
    <row r="103" spans="2:15" x14ac:dyDescent="0.15">
      <c r="C103" s="4" t="s">
        <v>63</v>
      </c>
      <c r="D103" s="12"/>
      <c r="E103" s="12">
        <f>E19</f>
        <v>72</v>
      </c>
      <c r="F103" s="13">
        <v>0</v>
      </c>
      <c r="G103" s="78"/>
      <c r="H103" s="36"/>
      <c r="I103" s="67">
        <f>E103*F103</f>
        <v>0</v>
      </c>
      <c r="J103" s="12"/>
      <c r="K103" s="79">
        <f>I103</f>
        <v>0</v>
      </c>
      <c r="L103" s="68"/>
      <c r="M103" s="5"/>
      <c r="N103" s="79">
        <v>0</v>
      </c>
      <c r="O103" s="155"/>
    </row>
    <row r="104" spans="2:15" x14ac:dyDescent="0.15">
      <c r="C104" s="45" t="s">
        <v>102</v>
      </c>
      <c r="D104" s="12"/>
      <c r="E104" s="12"/>
      <c r="F104" s="13"/>
      <c r="G104" s="78"/>
      <c r="H104" s="36"/>
      <c r="I104" s="67"/>
      <c r="J104" s="12"/>
      <c r="K104" s="79">
        <v>1200</v>
      </c>
      <c r="L104" s="68"/>
      <c r="M104" s="5"/>
      <c r="N104" s="79">
        <v>1200</v>
      </c>
      <c r="O104" s="155"/>
    </row>
    <row r="105" spans="2:15" x14ac:dyDescent="0.15">
      <c r="C105" s="45" t="s">
        <v>107</v>
      </c>
      <c r="D105" s="12"/>
      <c r="E105" s="12"/>
      <c r="F105" s="13"/>
      <c r="G105" s="78"/>
      <c r="H105" s="36"/>
      <c r="I105" s="67"/>
      <c r="J105" s="12"/>
      <c r="K105" s="79">
        <v>5.69</v>
      </c>
      <c r="L105" s="68"/>
      <c r="M105" s="5"/>
      <c r="N105" s="79">
        <v>5.69</v>
      </c>
      <c r="O105" s="155"/>
    </row>
    <row r="106" spans="2:15" x14ac:dyDescent="0.15">
      <c r="C106" s="45" t="s">
        <v>116</v>
      </c>
      <c r="D106" s="12"/>
      <c r="E106" s="12"/>
      <c r="F106" s="13">
        <v>210</v>
      </c>
      <c r="G106" s="36">
        <v>10</v>
      </c>
      <c r="H106" s="36"/>
      <c r="I106" s="67">
        <f>F106*G106</f>
        <v>2100</v>
      </c>
      <c r="J106" s="12"/>
      <c r="K106" s="79">
        <f t="shared" si="4"/>
        <v>2100</v>
      </c>
      <c r="L106" s="68"/>
      <c r="M106" s="5"/>
      <c r="N106" s="79">
        <v>2100</v>
      </c>
      <c r="O106" s="155"/>
    </row>
    <row r="107" spans="2:15" x14ac:dyDescent="0.15">
      <c r="C107" s="45" t="s">
        <v>112</v>
      </c>
      <c r="D107" s="12"/>
      <c r="E107" s="12"/>
      <c r="F107" s="13"/>
      <c r="G107" s="36"/>
      <c r="H107" s="36"/>
      <c r="I107" s="67"/>
      <c r="J107" s="12"/>
      <c r="K107" s="79">
        <v>1000</v>
      </c>
      <c r="L107" s="68"/>
      <c r="M107" s="5"/>
      <c r="N107" s="79">
        <v>1000</v>
      </c>
      <c r="O107" s="155"/>
    </row>
    <row r="108" spans="2:15" x14ac:dyDescent="0.15">
      <c r="C108" s="45" t="s">
        <v>113</v>
      </c>
      <c r="D108" s="12"/>
      <c r="E108" s="12"/>
      <c r="F108" s="13"/>
      <c r="G108" s="36"/>
      <c r="H108" s="36"/>
      <c r="I108" s="67"/>
      <c r="J108" s="12"/>
      <c r="K108" s="79">
        <v>2500</v>
      </c>
      <c r="L108" s="68"/>
      <c r="M108" s="5"/>
      <c r="N108" s="79">
        <v>2500</v>
      </c>
      <c r="O108" s="155"/>
    </row>
    <row r="109" spans="2:15" x14ac:dyDescent="0.15">
      <c r="C109" s="45" t="s">
        <v>119</v>
      </c>
      <c r="D109" s="12"/>
      <c r="E109" s="12"/>
      <c r="F109" s="13"/>
      <c r="G109" s="36"/>
      <c r="H109" s="36"/>
      <c r="I109" s="67"/>
      <c r="J109" s="12"/>
      <c r="K109" s="79">
        <v>1000</v>
      </c>
      <c r="L109" s="68"/>
      <c r="M109" s="5"/>
      <c r="N109" s="79">
        <v>1000</v>
      </c>
      <c r="O109" s="155"/>
    </row>
    <row r="110" spans="2:15" x14ac:dyDescent="0.15">
      <c r="D110" s="12"/>
      <c r="E110" s="12"/>
      <c r="F110" s="13"/>
      <c r="G110" s="36"/>
      <c r="H110" s="36"/>
      <c r="I110" s="63"/>
      <c r="J110" s="12"/>
      <c r="K110" s="20"/>
      <c r="L110" s="68">
        <f>SUM(K101:K109)</f>
        <v>10005.69</v>
      </c>
      <c r="M110" s="5"/>
      <c r="N110" s="79"/>
      <c r="O110" s="157">
        <f>SUM(N101:N109)</f>
        <v>10005.69</v>
      </c>
    </row>
    <row r="111" spans="2:15" ht="14" thickBot="1" x14ac:dyDescent="0.2">
      <c r="D111" s="12"/>
      <c r="E111" s="12"/>
      <c r="F111" s="13"/>
      <c r="G111" s="36"/>
      <c r="H111" s="36"/>
      <c r="I111" s="13"/>
      <c r="J111" s="12"/>
      <c r="K111" s="20"/>
      <c r="L111" s="61"/>
      <c r="M111" s="1"/>
      <c r="N111" s="20"/>
      <c r="O111" s="155"/>
    </row>
    <row r="112" spans="2:15" ht="14" thickBot="1" x14ac:dyDescent="0.2">
      <c r="D112" s="29"/>
      <c r="E112" s="31"/>
      <c r="F112" s="30"/>
      <c r="G112" s="80" t="s">
        <v>46</v>
      </c>
      <c r="H112" s="80"/>
      <c r="I112" s="63"/>
      <c r="J112" s="12"/>
      <c r="K112" s="20"/>
      <c r="L112" s="81">
        <f>SUM(L46:L110)</f>
        <v>410541.19</v>
      </c>
      <c r="M112" s="18"/>
      <c r="N112" s="156"/>
      <c r="O112" s="81">
        <f>SUM(O46:O110)</f>
        <v>410541.19</v>
      </c>
    </row>
    <row r="113" spans="4:21" ht="14" thickBot="1" x14ac:dyDescent="0.2">
      <c r="D113" s="31"/>
      <c r="E113" s="31"/>
      <c r="F113" s="34"/>
      <c r="G113" s="80" t="s">
        <v>5</v>
      </c>
      <c r="H113" s="80"/>
      <c r="I113" s="13"/>
      <c r="J113" s="12"/>
      <c r="K113" s="20"/>
      <c r="L113" s="61">
        <f>L38</f>
        <v>612240.19000000006</v>
      </c>
      <c r="M113" s="1"/>
      <c r="N113" s="20"/>
      <c r="O113" s="61">
        <f>O38</f>
        <v>612240.19000000006</v>
      </c>
    </row>
    <row r="114" spans="4:21" ht="14" thickBot="1" x14ac:dyDescent="0.2">
      <c r="D114" s="31"/>
      <c r="E114" s="31"/>
      <c r="F114" s="34"/>
      <c r="G114" s="80"/>
      <c r="H114" s="80"/>
      <c r="I114" s="13"/>
      <c r="J114" s="82" t="s">
        <v>41</v>
      </c>
      <c r="K114" s="83"/>
      <c r="L114" s="84">
        <f>L113-L112</f>
        <v>201699.00000000006</v>
      </c>
      <c r="M114" s="18"/>
      <c r="N114" s="160"/>
      <c r="O114" s="84">
        <f>O113-O112</f>
        <v>201699.00000000006</v>
      </c>
    </row>
    <row r="115" spans="4:21" ht="14" thickBot="1" x14ac:dyDescent="0.2">
      <c r="D115" s="31"/>
      <c r="E115" s="31"/>
      <c r="F115" s="34"/>
      <c r="G115" s="80"/>
      <c r="H115" s="80"/>
      <c r="I115" s="13"/>
      <c r="J115" s="12"/>
      <c r="K115" s="13"/>
      <c r="L115" s="13"/>
      <c r="M115" s="9"/>
    </row>
    <row r="116" spans="4:21" ht="14" thickBot="1" x14ac:dyDescent="0.2">
      <c r="D116" s="140" t="s">
        <v>60</v>
      </c>
      <c r="E116" s="141"/>
      <c r="F116" s="113" t="s">
        <v>88</v>
      </c>
      <c r="G116" s="138" t="s">
        <v>115</v>
      </c>
      <c r="H116" s="138" t="s">
        <v>109</v>
      </c>
      <c r="I116" s="113" t="s">
        <v>84</v>
      </c>
      <c r="J116" s="85"/>
      <c r="K116" s="101"/>
      <c r="L116" s="101"/>
      <c r="N116" s="142"/>
      <c r="O116" s="143"/>
      <c r="P116" s="143"/>
      <c r="Q116" s="143"/>
    </row>
    <row r="117" spans="4:21" x14ac:dyDescent="0.15">
      <c r="D117" s="22"/>
      <c r="E117" s="31"/>
      <c r="F117" s="114"/>
      <c r="G117" s="137"/>
      <c r="H117" s="137"/>
      <c r="I117" s="118"/>
      <c r="J117" s="85"/>
      <c r="K117" s="101"/>
      <c r="L117" s="101"/>
      <c r="N117" s="142"/>
      <c r="O117" s="143"/>
      <c r="P117" s="142"/>
      <c r="Q117" s="143"/>
      <c r="U117" s="96"/>
    </row>
    <row r="118" spans="4:21" x14ac:dyDescent="0.15">
      <c r="D118" s="22" t="s">
        <v>54</v>
      </c>
      <c r="E118" s="31"/>
      <c r="F118" s="115">
        <v>14</v>
      </c>
      <c r="G118" s="115">
        <v>10</v>
      </c>
      <c r="H118" s="121">
        <v>10</v>
      </c>
      <c r="I118" s="115">
        <v>0</v>
      </c>
      <c r="J118" s="31"/>
      <c r="K118" s="31"/>
      <c r="L118" s="31"/>
      <c r="N118" s="31"/>
      <c r="O118" s="8"/>
      <c r="P118" s="122"/>
      <c r="Q118" s="8"/>
    </row>
    <row r="119" spans="4:21" x14ac:dyDescent="0.15">
      <c r="D119" s="111" t="s">
        <v>85</v>
      </c>
      <c r="E119" s="31"/>
      <c r="F119" s="116">
        <v>80</v>
      </c>
      <c r="G119" s="116">
        <v>30</v>
      </c>
      <c r="H119" s="120">
        <v>25</v>
      </c>
      <c r="I119" s="116">
        <v>30</v>
      </c>
      <c r="J119" s="31"/>
      <c r="K119" s="31"/>
      <c r="L119" s="31"/>
      <c r="N119" s="123"/>
      <c r="O119" s="8"/>
      <c r="P119" s="8"/>
      <c r="Q119" s="8"/>
    </row>
    <row r="120" spans="4:21" x14ac:dyDescent="0.15">
      <c r="D120" s="22" t="s">
        <v>76</v>
      </c>
      <c r="E120" s="31"/>
      <c r="F120" s="115">
        <f>F118*F119</f>
        <v>1120</v>
      </c>
      <c r="G120" s="115">
        <f>G118*G119</f>
        <v>300</v>
      </c>
      <c r="H120" s="115">
        <f>H118*H119</f>
        <v>250</v>
      </c>
      <c r="I120" s="115">
        <f>I118*I119</f>
        <v>0</v>
      </c>
      <c r="J120" s="86"/>
      <c r="K120" s="31"/>
      <c r="L120" s="91"/>
      <c r="N120" s="31"/>
      <c r="O120" s="91"/>
      <c r="P120" s="8"/>
      <c r="Q120" s="91"/>
    </row>
    <row r="121" spans="4:21" x14ac:dyDescent="0.15">
      <c r="D121" s="22" t="s">
        <v>74</v>
      </c>
      <c r="E121" s="112">
        <v>7.6999999999999999E-2</v>
      </c>
      <c r="F121" s="115">
        <f>$E121*F120</f>
        <v>86.24</v>
      </c>
      <c r="G121" s="115">
        <f>$E121*G120</f>
        <v>23.1</v>
      </c>
      <c r="H121" s="115">
        <f>$E121*H120</f>
        <v>19.25</v>
      </c>
      <c r="I121" s="115">
        <f>$E121*I120</f>
        <v>0</v>
      </c>
      <c r="J121" s="86"/>
      <c r="K121" s="92"/>
      <c r="L121" s="91"/>
      <c r="N121" s="31"/>
      <c r="O121" s="124"/>
      <c r="P121" s="125"/>
      <c r="Q121" s="126"/>
    </row>
    <row r="122" spans="4:21" x14ac:dyDescent="0.15">
      <c r="D122" s="22" t="s">
        <v>75</v>
      </c>
      <c r="E122" s="92"/>
      <c r="F122" s="115">
        <v>8.9600000000000009</v>
      </c>
      <c r="G122" s="115">
        <v>14.72</v>
      </c>
      <c r="H122" s="115">
        <v>2.37</v>
      </c>
      <c r="I122" s="115">
        <f>$E122*I120</f>
        <v>0</v>
      </c>
      <c r="J122" s="86"/>
      <c r="K122" s="92"/>
      <c r="L122" s="91"/>
      <c r="N122" s="31"/>
      <c r="O122" s="126"/>
      <c r="P122" s="125"/>
      <c r="Q122" s="126"/>
    </row>
    <row r="123" spans="4:21" x14ac:dyDescent="0.15">
      <c r="D123" s="22" t="s">
        <v>55</v>
      </c>
      <c r="E123" s="31"/>
      <c r="F123" s="115">
        <v>182.3</v>
      </c>
      <c r="G123" s="115">
        <v>121.47</v>
      </c>
      <c r="H123" s="115">
        <v>0</v>
      </c>
      <c r="I123" s="115">
        <v>0</v>
      </c>
      <c r="J123" s="87"/>
      <c r="K123" s="93"/>
      <c r="L123" s="91"/>
      <c r="N123" s="31"/>
      <c r="O123" s="126"/>
      <c r="P123" s="127"/>
      <c r="Q123" s="126"/>
    </row>
    <row r="124" spans="4:21" x14ac:dyDescent="0.15">
      <c r="D124" s="22" t="s">
        <v>13</v>
      </c>
      <c r="E124" s="31"/>
      <c r="F124" s="115">
        <v>7.62</v>
      </c>
      <c r="G124" s="115"/>
      <c r="H124" s="115"/>
      <c r="I124" s="115"/>
      <c r="J124" s="87"/>
      <c r="K124" s="93"/>
      <c r="L124" s="91"/>
      <c r="N124" s="31"/>
      <c r="O124" s="126"/>
      <c r="P124" s="127"/>
      <c r="Q124" s="126"/>
    </row>
    <row r="125" spans="4:21" x14ac:dyDescent="0.15">
      <c r="D125" s="22" t="s">
        <v>77</v>
      </c>
      <c r="E125" s="92">
        <v>0.08</v>
      </c>
      <c r="F125" s="115">
        <f>$E125*F120</f>
        <v>89.600000000000009</v>
      </c>
      <c r="G125" s="115"/>
      <c r="H125" s="115"/>
      <c r="I125" s="115">
        <f>$E125*I120</f>
        <v>0</v>
      </c>
      <c r="J125" s="87"/>
      <c r="K125" s="92"/>
      <c r="L125" s="31"/>
      <c r="N125" s="31"/>
      <c r="O125" s="8"/>
      <c r="P125" s="125"/>
      <c r="Q125" s="8"/>
    </row>
    <row r="126" spans="4:21" x14ac:dyDescent="0.15">
      <c r="D126" s="22" t="s">
        <v>78</v>
      </c>
      <c r="E126" s="31"/>
      <c r="F126" s="115">
        <f>SUM(F120:F125)</f>
        <v>1494.7199999999998</v>
      </c>
      <c r="G126" s="115">
        <f>SUM(G120:G125)</f>
        <v>459.29000000000008</v>
      </c>
      <c r="H126" s="115">
        <f>SUM(H120:H125)</f>
        <v>271.62</v>
      </c>
      <c r="I126" s="115">
        <f>SUM(I120:I125)</f>
        <v>0</v>
      </c>
      <c r="J126" s="86"/>
      <c r="K126" s="31"/>
      <c r="L126" s="91"/>
      <c r="N126" s="31"/>
      <c r="O126" s="91"/>
      <c r="P126" s="8"/>
      <c r="Q126" s="91"/>
    </row>
    <row r="127" spans="4:21" x14ac:dyDescent="0.15">
      <c r="D127" s="22" t="s">
        <v>79</v>
      </c>
      <c r="E127" s="31"/>
      <c r="F127" s="116">
        <v>26</v>
      </c>
      <c r="G127" s="116">
        <v>22</v>
      </c>
      <c r="H127" s="116">
        <v>20</v>
      </c>
      <c r="I127" s="116">
        <v>20</v>
      </c>
      <c r="J127" s="86"/>
      <c r="K127" s="31"/>
      <c r="L127" s="31"/>
      <c r="N127" s="31"/>
      <c r="O127" s="8"/>
      <c r="P127" s="8"/>
      <c r="Q127" s="8"/>
    </row>
    <row r="128" spans="4:21" ht="14" thickBot="1" x14ac:dyDescent="0.2">
      <c r="D128" s="23" t="s">
        <v>56</v>
      </c>
      <c r="E128" s="54"/>
      <c r="F128" s="117">
        <f>F126*F127</f>
        <v>38862.719999999994</v>
      </c>
      <c r="G128" s="119">
        <f>G126*G127</f>
        <v>10104.380000000001</v>
      </c>
      <c r="H128" s="119">
        <f>H126*H127</f>
        <v>5432.4</v>
      </c>
      <c r="I128" s="119">
        <f>I126*I127</f>
        <v>0</v>
      </c>
      <c r="J128" s="86"/>
      <c r="K128" s="31"/>
      <c r="L128" s="91"/>
      <c r="N128" s="31"/>
      <c r="O128" s="91"/>
      <c r="P128" s="8"/>
      <c r="Q128" s="91"/>
      <c r="R128" s="46"/>
    </row>
    <row r="129" spans="4:17" x14ac:dyDescent="0.15">
      <c r="D129" s="12"/>
      <c r="E129" s="12"/>
      <c r="F129" s="12"/>
      <c r="G129" s="36"/>
      <c r="H129" s="36"/>
      <c r="I129" s="13"/>
      <c r="J129" s="12"/>
      <c r="K129" s="30"/>
      <c r="L129" s="91"/>
      <c r="N129" s="8"/>
      <c r="Q129" s="46"/>
    </row>
  </sheetData>
  <mergeCells count="13">
    <mergeCell ref="B26:C26"/>
    <mergeCell ref="G17:H17"/>
    <mergeCell ref="A1:D1"/>
    <mergeCell ref="A2:C2"/>
    <mergeCell ref="A3:C3"/>
    <mergeCell ref="A4:C4"/>
    <mergeCell ref="A6:D6"/>
    <mergeCell ref="E6:I6"/>
    <mergeCell ref="D116:E116"/>
    <mergeCell ref="N117:O117"/>
    <mergeCell ref="P117:Q117"/>
    <mergeCell ref="N116:Q116"/>
    <mergeCell ref="K19:L19"/>
  </mergeCells>
  <phoneticPr fontId="2" type="noConversion"/>
  <printOptions headings="1" gridLines="1"/>
  <pageMargins left="0.7" right="0.7" top="0.5" bottom="0.25" header="0" footer="0"/>
  <pageSetup scale="50" orientation="portrait"/>
  <headerFooter alignWithMargins="0"/>
  <rowBreaks count="1" manualBreakCount="1">
    <brk id="76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cp:lastPrinted>2017-02-14T02:32:23Z</cp:lastPrinted>
  <dcterms:created xsi:type="dcterms:W3CDTF">2007-02-06T16:24:50Z</dcterms:created>
  <dcterms:modified xsi:type="dcterms:W3CDTF">2019-02-11T21:19:17Z</dcterms:modified>
</cp:coreProperties>
</file>